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5770" yWindow="360" windowWidth="23475" windowHeight="10920" tabRatio="841"/>
  </bookViews>
  <sheets>
    <sheet name="출원-총괄" sheetId="12" r:id="rId1"/>
    <sheet name="출원-시도별" sheetId="17" r:id="rId2"/>
    <sheet name="출원-연구주체별" sheetId="16" r:id="rId3"/>
    <sheet name="출원-내국출원인" sheetId="21" r:id="rId4"/>
    <sheet name="출원-국외출원인" sheetId="23" r:id="rId5"/>
    <sheet name="심사" sheetId="25" r:id="rId6"/>
    <sheet name="등록-총괄" sheetId="26" r:id="rId7"/>
    <sheet name="등록-시.도별" sheetId="27" r:id="rId8"/>
    <sheet name="등록-연구주체별" sheetId="29" r:id="rId9"/>
    <sheet name="등록-내국권리자" sheetId="30" r:id="rId10"/>
    <sheet name="등록-국외권리자" sheetId="31" r:id="rId11"/>
    <sheet name="심판" sheetId="24" r:id="rId12"/>
  </sheets>
  <definedNames>
    <definedName name="_xlnm._FilterDatabase" localSheetId="9" hidden="1">'등록-내국권리자'!$J$5:$O$5</definedName>
    <definedName name="_xlnm.Print_Area" localSheetId="8">'등록-연구주체별'!$A$1:$G$41</definedName>
    <definedName name="_xlnm.Print_Area" localSheetId="5">심사!$A$1:$W$35</definedName>
    <definedName name="_xlnm.Print_Area" localSheetId="1">'출원-시도별'!$A$1:$G$51</definedName>
  </definedNames>
  <calcPr calcId="145621"/>
  <customWorkbookViews>
    <customWorkbookView name="김형욱 - 사용자 보기" guid="{7935613F-692B-4EC7-A004-B94653FCF94C}" mergeInterval="0" personalView="1" maximized="1" xWindow="1" yWindow="1" windowWidth="1222" windowHeight="818" tabRatio="841" activeSheetId="1"/>
    <customWorkbookView name="User - 사용자 보기" guid="{125F8CEF-1512-4840-AD63-AEF7B9936BA5}" mergeInterval="0" personalView="1" maximized="1" xWindow="1" yWindow="1" windowWidth="1440" windowHeight="674" tabRatio="841" activeSheetId="11" showComments="commIndAndComment"/>
    <customWorkbookView name="권일범 - 사용자 보기" guid="{DCFD4FE9-875B-4CB4-85E4-3C1F0B10BFEF}" mergeInterval="0" personalView="1" xWindow="23" yWindow="23" windowWidth="1683" windowHeight="703" tabRatio="841" activeSheetId="10" showComments="commIndAndComment"/>
  </customWorkbookViews>
</workbook>
</file>

<file path=xl/calcChain.xml><?xml version="1.0" encoding="utf-8"?>
<calcChain xmlns="http://schemas.openxmlformats.org/spreadsheetml/2006/main">
  <c r="H46" i="31"/>
  <c r="E46"/>
  <c r="H45"/>
  <c r="E45"/>
  <c r="H44"/>
  <c r="E44"/>
  <c r="H43"/>
  <c r="E43"/>
  <c r="H42"/>
  <c r="E42"/>
  <c r="H41"/>
  <c r="E41"/>
  <c r="H40"/>
  <c r="E40"/>
  <c r="H39"/>
  <c r="E39"/>
  <c r="H38"/>
  <c r="E38"/>
  <c r="H37"/>
  <c r="E37"/>
  <c r="H36"/>
  <c r="E36"/>
  <c r="H35"/>
  <c r="E35"/>
  <c r="H29"/>
  <c r="E29"/>
  <c r="H28"/>
  <c r="E28"/>
  <c r="H27"/>
  <c r="E27"/>
  <c r="H26"/>
  <c r="E26"/>
  <c r="H25"/>
  <c r="E25"/>
  <c r="H24"/>
  <c r="E24"/>
  <c r="H23"/>
  <c r="E23"/>
  <c r="H22"/>
  <c r="E22"/>
  <c r="H21"/>
  <c r="E21"/>
  <c r="H20"/>
  <c r="E20"/>
  <c r="H15"/>
  <c r="E15"/>
  <c r="H14"/>
  <c r="E14"/>
  <c r="H13"/>
  <c r="E13"/>
  <c r="H12"/>
  <c r="E12"/>
  <c r="H11"/>
  <c r="E11"/>
  <c r="H10"/>
  <c r="E10"/>
  <c r="H9"/>
  <c r="E9"/>
  <c r="H8"/>
  <c r="E8"/>
  <c r="H7"/>
  <c r="E7"/>
  <c r="H6"/>
  <c r="E6"/>
  <c r="H43" i="30"/>
  <c r="E43"/>
  <c r="H42"/>
  <c r="E42"/>
  <c r="H41"/>
  <c r="E41"/>
  <c r="H40"/>
  <c r="E40"/>
  <c r="H39"/>
  <c r="E39"/>
  <c r="H38"/>
  <c r="E38"/>
  <c r="H37"/>
  <c r="E37"/>
  <c r="H36"/>
  <c r="E36"/>
  <c r="H35"/>
  <c r="E35"/>
  <c r="H34"/>
  <c r="E34"/>
  <c r="H29"/>
  <c r="E29"/>
  <c r="H28"/>
  <c r="E28"/>
  <c r="H27"/>
  <c r="E27"/>
  <c r="H26"/>
  <c r="E26"/>
  <c r="H25"/>
  <c r="E25"/>
  <c r="H24"/>
  <c r="E24"/>
  <c r="H23"/>
  <c r="E23"/>
  <c r="H22"/>
  <c r="E22"/>
  <c r="H21"/>
  <c r="E21"/>
  <c r="H20"/>
  <c r="E20"/>
  <c r="H15"/>
  <c r="E15"/>
  <c r="H14"/>
  <c r="E14"/>
  <c r="H13"/>
  <c r="E13"/>
  <c r="H12"/>
  <c r="E12"/>
  <c r="H11"/>
  <c r="E11"/>
  <c r="H10"/>
  <c r="E10"/>
  <c r="H9"/>
  <c r="E9"/>
  <c r="H8"/>
  <c r="E8"/>
  <c r="H7"/>
  <c r="E7"/>
  <c r="H6"/>
  <c r="E6"/>
  <c r="F37" i="29"/>
  <c r="D37"/>
  <c r="C37"/>
  <c r="B37"/>
  <c r="G36"/>
  <c r="E36"/>
  <c r="G35"/>
  <c r="E35"/>
  <c r="G34"/>
  <c r="E34"/>
  <c r="G33"/>
  <c r="E33"/>
  <c r="G32"/>
  <c r="E32"/>
  <c r="G30"/>
  <c r="E30"/>
  <c r="G29"/>
  <c r="E29"/>
  <c r="G28"/>
  <c r="E28"/>
  <c r="G27"/>
  <c r="E27"/>
  <c r="G26"/>
  <c r="E26"/>
  <c r="F16"/>
  <c r="E16"/>
  <c r="C16"/>
  <c r="D16" s="1"/>
  <c r="B16"/>
  <c r="G15"/>
  <c r="D15"/>
  <c r="G14"/>
  <c r="D14"/>
  <c r="G13"/>
  <c r="D13"/>
  <c r="G12"/>
  <c r="D12"/>
  <c r="G11"/>
  <c r="D11"/>
  <c r="G10"/>
  <c r="D10"/>
  <c r="G9"/>
  <c r="D9"/>
  <c r="G8"/>
  <c r="D8"/>
  <c r="G7"/>
  <c r="D7"/>
  <c r="G6"/>
  <c r="D6"/>
  <c r="G5"/>
  <c r="D5"/>
  <c r="F49" i="27"/>
  <c r="G49" s="1"/>
  <c r="E49"/>
  <c r="C49"/>
  <c r="B49"/>
  <c r="D49" s="1"/>
  <c r="G48"/>
  <c r="D48"/>
  <c r="G47"/>
  <c r="D47"/>
  <c r="G46"/>
  <c r="D46"/>
  <c r="G45"/>
  <c r="D45"/>
  <c r="G44"/>
  <c r="D44"/>
  <c r="G43"/>
  <c r="D43"/>
  <c r="G42"/>
  <c r="D42"/>
  <c r="G41"/>
  <c r="D41"/>
  <c r="G40"/>
  <c r="D40"/>
  <c r="G39"/>
  <c r="D39"/>
  <c r="G38"/>
  <c r="D38"/>
  <c r="G37"/>
  <c r="D37"/>
  <c r="G36"/>
  <c r="D36"/>
  <c r="G35"/>
  <c r="D35"/>
  <c r="G34"/>
  <c r="D34"/>
  <c r="G33"/>
  <c r="D33"/>
  <c r="G32"/>
  <c r="D32"/>
  <c r="G31"/>
  <c r="D31"/>
  <c r="G30"/>
  <c r="D30"/>
  <c r="G29"/>
  <c r="D29"/>
  <c r="G28"/>
  <c r="D28"/>
  <c r="F22"/>
  <c r="E22"/>
  <c r="C22"/>
  <c r="D22" s="1"/>
  <c r="B22"/>
  <c r="G21"/>
  <c r="D21"/>
  <c r="G20"/>
  <c r="D20"/>
  <c r="G19"/>
  <c r="D19"/>
  <c r="G18"/>
  <c r="D18"/>
  <c r="G17"/>
  <c r="D17"/>
  <c r="G16"/>
  <c r="D16"/>
  <c r="G15"/>
  <c r="D15"/>
  <c r="G14"/>
  <c r="D14"/>
  <c r="G13"/>
  <c r="D13"/>
  <c r="G12"/>
  <c r="D12"/>
  <c r="G11"/>
  <c r="D11"/>
  <c r="G10"/>
  <c r="D10"/>
  <c r="G9"/>
  <c r="D9"/>
  <c r="G8"/>
  <c r="D8"/>
  <c r="G7"/>
  <c r="D7"/>
  <c r="G6"/>
  <c r="D6"/>
  <c r="G5"/>
  <c r="D5"/>
  <c r="G4"/>
  <c r="D4"/>
  <c r="L25" i="26"/>
  <c r="L26" s="1"/>
  <c r="J25"/>
  <c r="J26" s="1"/>
  <c r="I25"/>
  <c r="H25"/>
  <c r="H26" s="1"/>
  <c r="F25"/>
  <c r="D25"/>
  <c r="D26" s="1"/>
  <c r="C25"/>
  <c r="B25"/>
  <c r="B26" s="1"/>
  <c r="L24"/>
  <c r="J24"/>
  <c r="I24"/>
  <c r="H24"/>
  <c r="F24"/>
  <c r="D24"/>
  <c r="C24"/>
  <c r="B24"/>
  <c r="M23"/>
  <c r="K23"/>
  <c r="G23"/>
  <c r="E23"/>
  <c r="L22"/>
  <c r="J22"/>
  <c r="I22"/>
  <c r="H22"/>
  <c r="F22"/>
  <c r="D22"/>
  <c r="C22"/>
  <c r="B22"/>
  <c r="M21"/>
  <c r="K21"/>
  <c r="G21"/>
  <c r="E21"/>
  <c r="L20"/>
  <c r="J20"/>
  <c r="I20"/>
  <c r="H20"/>
  <c r="F20"/>
  <c r="D20"/>
  <c r="C20"/>
  <c r="B20"/>
  <c r="M19"/>
  <c r="K19"/>
  <c r="G19"/>
  <c r="E19"/>
  <c r="L18"/>
  <c r="J18"/>
  <c r="I18"/>
  <c r="H18"/>
  <c r="F18"/>
  <c r="D18"/>
  <c r="C18"/>
  <c r="B18"/>
  <c r="M17"/>
  <c r="K17"/>
  <c r="G17"/>
  <c r="E17"/>
  <c r="K11"/>
  <c r="J11"/>
  <c r="I11"/>
  <c r="H11"/>
  <c r="D11"/>
  <c r="B11"/>
  <c r="F11" s="1"/>
  <c r="L10"/>
  <c r="F10"/>
  <c r="L9"/>
  <c r="F9"/>
  <c r="L8"/>
  <c r="F8"/>
  <c r="L7"/>
  <c r="F7"/>
  <c r="V20" i="25"/>
  <c r="T20"/>
  <c r="Q20"/>
  <c r="O20"/>
  <c r="K20"/>
  <c r="I20"/>
  <c r="F20"/>
  <c r="U13"/>
  <c r="S13"/>
  <c r="Q13"/>
  <c r="O13"/>
  <c r="N13"/>
  <c r="M13"/>
  <c r="J13"/>
  <c r="H13"/>
  <c r="I13" s="1"/>
  <c r="F13"/>
  <c r="G13" s="1"/>
  <c r="E13"/>
  <c r="D13"/>
  <c r="K13" s="1"/>
  <c r="C13"/>
  <c r="B13"/>
  <c r="W12"/>
  <c r="V12"/>
  <c r="T12"/>
  <c r="P12"/>
  <c r="P13" s="1"/>
  <c r="K12"/>
  <c r="I12"/>
  <c r="W11"/>
  <c r="V11"/>
  <c r="T11"/>
  <c r="L11"/>
  <c r="K11"/>
  <c r="I11"/>
  <c r="W10"/>
  <c r="V10"/>
  <c r="T10"/>
  <c r="L10"/>
  <c r="K10"/>
  <c r="I10"/>
  <c r="W9"/>
  <c r="V9"/>
  <c r="T9"/>
  <c r="L9"/>
  <c r="K9"/>
  <c r="I9"/>
  <c r="W8"/>
  <c r="T8"/>
  <c r="R8"/>
  <c r="L8"/>
  <c r="I8"/>
  <c r="G8"/>
  <c r="W7"/>
  <c r="T7"/>
  <c r="R7"/>
  <c r="L7"/>
  <c r="L13" s="1"/>
  <c r="I7"/>
  <c r="G7"/>
  <c r="Q37" i="24"/>
  <c r="O37"/>
  <c r="M37"/>
  <c r="L37"/>
  <c r="K37"/>
  <c r="J37"/>
  <c r="N37" s="1"/>
  <c r="I37"/>
  <c r="G37"/>
  <c r="H37" s="1"/>
  <c r="E37"/>
  <c r="D37"/>
  <c r="C37"/>
  <c r="B37"/>
  <c r="F37" s="1"/>
  <c r="P36"/>
  <c r="N36"/>
  <c r="H36"/>
  <c r="F36"/>
  <c r="P35"/>
  <c r="N35"/>
  <c r="H35"/>
  <c r="F35"/>
  <c r="P34"/>
  <c r="N34"/>
  <c r="H34"/>
  <c r="F34"/>
  <c r="P33"/>
  <c r="N33"/>
  <c r="H33"/>
  <c r="F33"/>
  <c r="P32"/>
  <c r="N32"/>
  <c r="H32"/>
  <c r="F32"/>
  <c r="P31"/>
  <c r="N31"/>
  <c r="H31"/>
  <c r="F31"/>
  <c r="P30"/>
  <c r="N30"/>
  <c r="H30"/>
  <c r="F30"/>
  <c r="P29"/>
  <c r="N29"/>
  <c r="H29"/>
  <c r="F29"/>
  <c r="P28"/>
  <c r="N28"/>
  <c r="H28"/>
  <c r="F28"/>
  <c r="Q22"/>
  <c r="O22"/>
  <c r="M22"/>
  <c r="L22"/>
  <c r="J22"/>
  <c r="H22"/>
  <c r="G22"/>
  <c r="F22"/>
  <c r="P22" s="1"/>
  <c r="E22"/>
  <c r="D22"/>
  <c r="C22"/>
  <c r="B22"/>
  <c r="P21"/>
  <c r="N21"/>
  <c r="K21"/>
  <c r="I21"/>
  <c r="P20"/>
  <c r="N20"/>
  <c r="K20"/>
  <c r="I20"/>
  <c r="P19"/>
  <c r="N19"/>
  <c r="K19"/>
  <c r="I19"/>
  <c r="P18"/>
  <c r="N18"/>
  <c r="K18"/>
  <c r="I18"/>
  <c r="Q12"/>
  <c r="O12"/>
  <c r="M12"/>
  <c r="N12" s="1"/>
  <c r="L12"/>
  <c r="J12"/>
  <c r="H12"/>
  <c r="G12"/>
  <c r="F12"/>
  <c r="E12"/>
  <c r="D12"/>
  <c r="C12"/>
  <c r="B12"/>
  <c r="P11"/>
  <c r="N11"/>
  <c r="K11"/>
  <c r="I11"/>
  <c r="P10"/>
  <c r="N10"/>
  <c r="K10"/>
  <c r="I10"/>
  <c r="P9"/>
  <c r="N9"/>
  <c r="K9"/>
  <c r="I9"/>
  <c r="P8"/>
  <c r="N8"/>
  <c r="K8"/>
  <c r="I8"/>
  <c r="A42" i="23"/>
  <c r="H28" i="21"/>
  <c r="E28"/>
  <c r="E36"/>
  <c r="T13" i="25" l="1"/>
  <c r="C26" i="26"/>
  <c r="F26"/>
  <c r="I26"/>
  <c r="E37" i="29"/>
  <c r="P12" i="24"/>
  <c r="I12"/>
  <c r="N22"/>
  <c r="P37"/>
  <c r="L11" i="26"/>
  <c r="G22" i="27"/>
  <c r="G16" i="29"/>
  <c r="G37"/>
  <c r="G25" i="26"/>
  <c r="K25"/>
  <c r="E25"/>
  <c r="M25"/>
  <c r="K12" i="24"/>
  <c r="I22"/>
  <c r="R13" i="25"/>
  <c r="K22" i="24"/>
  <c r="V13" i="25"/>
  <c r="W13"/>
  <c r="A41" i="23"/>
  <c r="A40"/>
  <c r="A39"/>
  <c r="A38"/>
  <c r="A37"/>
  <c r="A36"/>
  <c r="A35"/>
  <c r="A34"/>
  <c r="A33"/>
  <c r="A14"/>
  <c r="A13"/>
  <c r="A12"/>
  <c r="A11"/>
  <c r="A10"/>
  <c r="A9"/>
  <c r="A8"/>
  <c r="A7"/>
  <c r="A6"/>
  <c r="A5"/>
  <c r="A28"/>
  <c r="A27"/>
  <c r="A26"/>
  <c r="A25"/>
  <c r="A24"/>
  <c r="A23"/>
  <c r="A22"/>
  <c r="A21"/>
  <c r="A20"/>
  <c r="A19"/>
  <c r="F39" i="16"/>
  <c r="D39"/>
  <c r="C39"/>
  <c r="B39"/>
  <c r="F16"/>
  <c r="E16"/>
  <c r="C16"/>
  <c r="B16"/>
  <c r="E39" l="1"/>
  <c r="H19" i="23"/>
  <c r="E22"/>
  <c r="H42" i="21"/>
  <c r="H37"/>
  <c r="E42"/>
  <c r="E37"/>
  <c r="H42" i="23"/>
  <c r="H41"/>
  <c r="E41"/>
  <c r="H39"/>
  <c r="E39"/>
  <c r="H38"/>
  <c r="E38"/>
  <c r="H37"/>
  <c r="H35"/>
  <c r="E35"/>
  <c r="H34"/>
  <c r="E34"/>
  <c r="H33"/>
  <c r="E33"/>
  <c r="H28"/>
  <c r="E28"/>
  <c r="H26"/>
  <c r="E26"/>
  <c r="H25"/>
  <c r="E25"/>
  <c r="H24"/>
  <c r="E24"/>
  <c r="H22"/>
  <c r="H21"/>
  <c r="E21"/>
  <c r="H20"/>
  <c r="E20"/>
  <c r="H14"/>
  <c r="E14"/>
  <c r="H13"/>
  <c r="E13"/>
  <c r="H12"/>
  <c r="E12"/>
  <c r="H11"/>
  <c r="E11"/>
  <c r="H10"/>
  <c r="E10"/>
  <c r="H9"/>
  <c r="E9"/>
  <c r="H8"/>
  <c r="E8"/>
  <c r="H7"/>
  <c r="E7"/>
  <c r="H6"/>
  <c r="E6"/>
  <c r="H5"/>
  <c r="E5"/>
  <c r="G39" i="16"/>
  <c r="G37"/>
  <c r="E37"/>
  <c r="G36"/>
  <c r="E36"/>
  <c r="G35"/>
  <c r="E35"/>
  <c r="G34"/>
  <c r="E34"/>
  <c r="G33"/>
  <c r="E33"/>
  <c r="G32"/>
  <c r="E32"/>
  <c r="G31"/>
  <c r="E31"/>
  <c r="G30"/>
  <c r="E30"/>
  <c r="G29"/>
  <c r="E29"/>
  <c r="G28"/>
  <c r="E28"/>
  <c r="G16"/>
  <c r="D16"/>
  <c r="G15"/>
  <c r="G14"/>
  <c r="D14"/>
  <c r="G13"/>
  <c r="D13"/>
  <c r="G12"/>
  <c r="D12"/>
  <c r="G11"/>
  <c r="D11"/>
  <c r="G10"/>
  <c r="D10"/>
  <c r="G9"/>
  <c r="D9"/>
  <c r="G8"/>
  <c r="D8"/>
  <c r="G7"/>
  <c r="D7"/>
  <c r="G6"/>
  <c r="D6"/>
  <c r="G5"/>
  <c r="D5"/>
  <c r="H41" i="21"/>
  <c r="E41"/>
  <c r="H40"/>
  <c r="E40"/>
  <c r="H39"/>
  <c r="E39"/>
  <c r="H38"/>
  <c r="E38"/>
  <c r="H36"/>
  <c r="H35"/>
  <c r="E35"/>
  <c r="A35"/>
  <c r="A36" s="1"/>
  <c r="A37" s="1"/>
  <c r="A38" s="1"/>
  <c r="A39" s="1"/>
  <c r="A40" s="1"/>
  <c r="A41" s="1"/>
  <c r="A42" s="1"/>
  <c r="A43" s="1"/>
  <c r="H34"/>
  <c r="E34"/>
  <c r="H29"/>
  <c r="E29"/>
  <c r="H27"/>
  <c r="E27"/>
  <c r="H26"/>
  <c r="E26"/>
  <c r="H25"/>
  <c r="E25"/>
  <c r="H24"/>
  <c r="E24"/>
  <c r="H23"/>
  <c r="E23"/>
  <c r="H22"/>
  <c r="E22"/>
  <c r="H21"/>
  <c r="E21"/>
  <c r="A21"/>
  <c r="A22" s="1"/>
  <c r="A23" s="1"/>
  <c r="A24" s="1"/>
  <c r="A25" s="1"/>
  <c r="A26" s="1"/>
  <c r="A27" s="1"/>
  <c r="A28" s="1"/>
  <c r="A29" s="1"/>
  <c r="H20"/>
  <c r="E20"/>
  <c r="H15"/>
  <c r="E15"/>
  <c r="H14"/>
  <c r="E14"/>
  <c r="H13"/>
  <c r="E13"/>
  <c r="H12"/>
  <c r="E12"/>
  <c r="H11"/>
  <c r="E11"/>
  <c r="H10"/>
  <c r="E10"/>
  <c r="H9"/>
  <c r="E9"/>
  <c r="H8"/>
  <c r="E8"/>
  <c r="H7"/>
  <c r="E7"/>
  <c r="A7"/>
  <c r="A8" s="1"/>
  <c r="A9" s="1"/>
  <c r="A10" s="1"/>
  <c r="A11" s="1"/>
  <c r="A12" s="1"/>
  <c r="A13" s="1"/>
  <c r="A14" s="1"/>
  <c r="A15" s="1"/>
  <c r="H6"/>
  <c r="E6"/>
  <c r="F51" i="17"/>
  <c r="E51"/>
  <c r="C51"/>
  <c r="B51"/>
  <c r="G50"/>
  <c r="D50"/>
  <c r="G49"/>
  <c r="D49"/>
  <c r="G48"/>
  <c r="D48"/>
  <c r="G47"/>
  <c r="D47"/>
  <c r="G46"/>
  <c r="D46"/>
  <c r="G45"/>
  <c r="D45"/>
  <c r="G44"/>
  <c r="D44"/>
  <c r="G43"/>
  <c r="D43"/>
  <c r="G42"/>
  <c r="D42"/>
  <c r="G41"/>
  <c r="D41"/>
  <c r="G40"/>
  <c r="D40"/>
  <c r="G39"/>
  <c r="D39"/>
  <c r="G38"/>
  <c r="D38"/>
  <c r="G37"/>
  <c r="D37"/>
  <c r="G36"/>
  <c r="D36"/>
  <c r="G35"/>
  <c r="D35"/>
  <c r="G34"/>
  <c r="D34"/>
  <c r="G33"/>
  <c r="D33"/>
  <c r="G32"/>
  <c r="D32"/>
  <c r="G31"/>
  <c r="D31"/>
  <c r="G30"/>
  <c r="D30"/>
  <c r="F23"/>
  <c r="E23"/>
  <c r="C23"/>
  <c r="B23"/>
  <c r="G22"/>
  <c r="D22"/>
  <c r="G21"/>
  <c r="D21"/>
  <c r="G20"/>
  <c r="D20"/>
  <c r="G19"/>
  <c r="D19"/>
  <c r="G18"/>
  <c r="D18"/>
  <c r="G17"/>
  <c r="D17"/>
  <c r="G16"/>
  <c r="D16"/>
  <c r="G15"/>
  <c r="D15"/>
  <c r="G14"/>
  <c r="D14"/>
  <c r="G13"/>
  <c r="D13"/>
  <c r="G12"/>
  <c r="D12"/>
  <c r="G11"/>
  <c r="D11"/>
  <c r="G10"/>
  <c r="D10"/>
  <c r="G9"/>
  <c r="D9"/>
  <c r="G8"/>
  <c r="D8"/>
  <c r="G7"/>
  <c r="D7"/>
  <c r="G6"/>
  <c r="D6"/>
  <c r="G5"/>
  <c r="D5"/>
  <c r="L26" i="12"/>
  <c r="J26"/>
  <c r="I26"/>
  <c r="H26"/>
  <c r="F26"/>
  <c r="D26"/>
  <c r="C26"/>
  <c r="B26"/>
  <c r="L25"/>
  <c r="J25"/>
  <c r="I25"/>
  <c r="H25"/>
  <c r="F25"/>
  <c r="D25"/>
  <c r="C25"/>
  <c r="B25"/>
  <c r="M24"/>
  <c r="K24"/>
  <c r="G24"/>
  <c r="E24"/>
  <c r="L23"/>
  <c r="J23"/>
  <c r="I23"/>
  <c r="H23"/>
  <c r="F23"/>
  <c r="D23"/>
  <c r="C23"/>
  <c r="B23"/>
  <c r="M22"/>
  <c r="K22"/>
  <c r="G22"/>
  <c r="E22"/>
  <c r="L21"/>
  <c r="J21"/>
  <c r="I21"/>
  <c r="H21"/>
  <c r="F21"/>
  <c r="D21"/>
  <c r="C21"/>
  <c r="B21"/>
  <c r="M20"/>
  <c r="K20"/>
  <c r="G20"/>
  <c r="E20"/>
  <c r="L19"/>
  <c r="J19"/>
  <c r="I19"/>
  <c r="H19"/>
  <c r="F19"/>
  <c r="D19"/>
  <c r="C19"/>
  <c r="B19"/>
  <c r="M18"/>
  <c r="K18"/>
  <c r="G18"/>
  <c r="E18"/>
  <c r="J10"/>
  <c r="H10"/>
  <c r="D10"/>
  <c r="B10"/>
  <c r="L9"/>
  <c r="F9"/>
  <c r="L8"/>
  <c r="F8"/>
  <c r="L7"/>
  <c r="F7"/>
  <c r="L6"/>
  <c r="F6"/>
  <c r="H27" l="1"/>
  <c r="D23" i="17"/>
  <c r="G23"/>
  <c r="G51"/>
  <c r="D51"/>
  <c r="C27" i="12"/>
  <c r="I27"/>
  <c r="K26"/>
  <c r="E26"/>
  <c r="D27"/>
  <c r="G26"/>
  <c r="L10"/>
  <c r="F10"/>
  <c r="B27"/>
  <c r="J27"/>
  <c r="M26"/>
  <c r="F27"/>
  <c r="L27"/>
</calcChain>
</file>

<file path=xl/sharedStrings.xml><?xml version="1.0" encoding="utf-8"?>
<sst xmlns="http://schemas.openxmlformats.org/spreadsheetml/2006/main" count="774" uniqueCount="302">
  <si>
    <t>특허</t>
  </si>
  <si>
    <t>권리</t>
  </si>
  <si>
    <t>디자인</t>
  </si>
  <si>
    <t>상표</t>
  </si>
  <si>
    <t>□ 총괄</t>
  </si>
  <si>
    <t>누계</t>
  </si>
  <si>
    <t>증감율</t>
  </si>
  <si>
    <t>실용신안</t>
  </si>
  <si>
    <t>총계</t>
  </si>
  <si>
    <t>출원동향</t>
    <phoneticPr fontId="2" type="noConversion"/>
  </si>
  <si>
    <t>권리구분</t>
    <phoneticPr fontId="2" type="noConversion"/>
  </si>
  <si>
    <t>2013년</t>
    <phoneticPr fontId="2" type="noConversion"/>
  </si>
  <si>
    <t>2014년</t>
    <phoneticPr fontId="2" type="noConversion"/>
  </si>
  <si>
    <t>총계</t>
    <phoneticPr fontId="2" type="noConversion"/>
  </si>
  <si>
    <t xml:space="preserve"> ※ 상표의 경우 신규출원건만 집계</t>
    <phoneticPr fontId="2" type="noConversion"/>
  </si>
  <si>
    <t>□ 내 · 외국인별 동향</t>
    <phoneticPr fontId="2" type="noConversion"/>
  </si>
  <si>
    <t>(단위 : 건, 점유율)</t>
    <phoneticPr fontId="2" type="noConversion"/>
  </si>
  <si>
    <t>내국</t>
  </si>
  <si>
    <t>외국</t>
  </si>
  <si>
    <t>특허</t>
    <phoneticPr fontId="2" type="noConversion"/>
  </si>
  <si>
    <t>실용신안</t>
    <phoneticPr fontId="2" type="noConversion"/>
  </si>
  <si>
    <t>총합계</t>
  </si>
  <si>
    <t>2013년</t>
    <phoneticPr fontId="2" type="noConversion"/>
  </si>
  <si>
    <t>2014년</t>
    <phoneticPr fontId="2" type="noConversion"/>
  </si>
  <si>
    <t>지역</t>
  </si>
  <si>
    <t>서울</t>
  </si>
  <si>
    <t>부산</t>
  </si>
  <si>
    <t>대구</t>
  </si>
  <si>
    <t>인천</t>
  </si>
  <si>
    <t>광주</t>
  </si>
  <si>
    <t>대전</t>
  </si>
  <si>
    <t>울산</t>
  </si>
  <si>
    <t>경기</t>
  </si>
  <si>
    <t>강원</t>
  </si>
  <si>
    <t>제주</t>
  </si>
  <si>
    <t>국가</t>
  </si>
  <si>
    <t>스페인(ES)</t>
  </si>
  <si>
    <t>기타</t>
  </si>
  <si>
    <t>구분</t>
  </si>
  <si>
    <t>□ 출원인별 동향</t>
    <phoneticPr fontId="2" type="noConversion"/>
  </si>
  <si>
    <t> ○ 총괄</t>
    <phoneticPr fontId="2" type="noConversion"/>
  </si>
  <si>
    <t>정부</t>
  </si>
  <si>
    <t>대기업</t>
  </si>
  <si>
    <t>내국개인</t>
  </si>
  <si>
    <t>외국법인</t>
  </si>
  <si>
    <t>외국개인</t>
  </si>
  <si>
    <t xml:space="preserve"> ○ 권리별 </t>
    <phoneticPr fontId="2" type="noConversion"/>
  </si>
  <si>
    <t>특허/실용</t>
  </si>
  <si>
    <t>상표/디자인</t>
  </si>
  <si>
    <t>□ 시 · 도별 출원 현황</t>
    <phoneticPr fontId="2" type="noConversion"/>
  </si>
  <si>
    <t>(단위 : 건)</t>
    <phoneticPr fontId="2" type="noConversion"/>
  </si>
  <si>
    <t>2013년</t>
    <phoneticPr fontId="2" type="noConversion"/>
  </si>
  <si>
    <t>2014년</t>
    <phoneticPr fontId="2" type="noConversion"/>
  </si>
  <si>
    <t>충청북도</t>
    <phoneticPr fontId="2" type="noConversion"/>
  </si>
  <si>
    <t>충청남도</t>
    <phoneticPr fontId="2" type="noConversion"/>
  </si>
  <si>
    <t>전라북도</t>
    <phoneticPr fontId="2" type="noConversion"/>
  </si>
  <si>
    <t>전라남도</t>
    <phoneticPr fontId="2" type="noConversion"/>
  </si>
  <si>
    <t>경상북도</t>
    <phoneticPr fontId="2" type="noConversion"/>
  </si>
  <si>
    <t>경상남도</t>
    <phoneticPr fontId="2" type="noConversion"/>
  </si>
  <si>
    <t>세종특별자치시</t>
  </si>
  <si>
    <t>*기타 : 교포, 군인 등</t>
    <phoneticPr fontId="2" type="noConversion"/>
  </si>
  <si>
    <t>□ 국가별 출원 현황</t>
  </si>
  <si>
    <t>미국(US)</t>
    <phoneticPr fontId="2" type="noConversion"/>
  </si>
  <si>
    <t>일본(JP)</t>
    <phoneticPr fontId="2" type="noConversion"/>
  </si>
  <si>
    <t>독일(DE)</t>
    <phoneticPr fontId="2" type="noConversion"/>
  </si>
  <si>
    <t>중국(CN)</t>
    <phoneticPr fontId="2" type="noConversion"/>
  </si>
  <si>
    <t>프랑스(FR)</t>
    <phoneticPr fontId="2" type="noConversion"/>
  </si>
  <si>
    <t>스위스(CH)</t>
    <phoneticPr fontId="2" type="noConversion"/>
  </si>
  <si>
    <t>영국(GB)</t>
    <phoneticPr fontId="2" type="noConversion"/>
  </si>
  <si>
    <t>대만(TW)</t>
    <phoneticPr fontId="2" type="noConversion"/>
  </si>
  <si>
    <t>이탈리아(IT)</t>
    <phoneticPr fontId="2" type="noConversion"/>
  </si>
  <si>
    <t>네덜란드(NL)</t>
    <phoneticPr fontId="2" type="noConversion"/>
  </si>
  <si>
    <t>스웨덴(SE)</t>
    <phoneticPr fontId="2" type="noConversion"/>
  </si>
  <si>
    <t>캐나다(CA)</t>
    <phoneticPr fontId="2" type="noConversion"/>
  </si>
  <si>
    <t>오스트리아(AT)</t>
    <phoneticPr fontId="2" type="noConversion"/>
  </si>
  <si>
    <t>오스트레일리아(AU)</t>
    <phoneticPr fontId="2" type="noConversion"/>
  </si>
  <si>
    <t>이스라엘(IL)</t>
    <phoneticPr fontId="2" type="noConversion"/>
  </si>
  <si>
    <t>싱가포르(SG)</t>
    <phoneticPr fontId="2" type="noConversion"/>
  </si>
  <si>
    <t>핀란드(FI)</t>
    <phoneticPr fontId="2" type="noConversion"/>
  </si>
  <si>
    <t>덴마크(DK)</t>
    <phoneticPr fontId="2" type="noConversion"/>
  </si>
  <si>
    <t>벨기에(BE)</t>
    <phoneticPr fontId="2" type="noConversion"/>
  </si>
  <si>
    <t>중견기업</t>
  </si>
  <si>
    <t>공공기관</t>
  </si>
  <si>
    <t>순위</t>
  </si>
  <si>
    <t>삼성전자주식회사</t>
  </si>
  <si>
    <t>현대자동차주식회사</t>
  </si>
  <si>
    <t>한국전자통신연구원</t>
  </si>
  <si>
    <t>(주)아모레퍼시픽</t>
  </si>
  <si>
    <t>(주)더페이스샵</t>
  </si>
  <si>
    <t>□ 권리별 주요출원인 동향</t>
    <phoneticPr fontId="2" type="noConversion"/>
  </si>
  <si>
    <t> ○ 국내</t>
    <phoneticPr fontId="2" type="noConversion"/>
  </si>
  <si>
    <t>   - 특허 · 실용신안</t>
    <phoneticPr fontId="2" type="noConversion"/>
  </si>
  <si>
    <t>출원인명</t>
    <phoneticPr fontId="2" type="noConversion"/>
  </si>
  <si>
    <t>2013년</t>
    <phoneticPr fontId="2" type="noConversion"/>
  </si>
  <si>
    <t>2014년</t>
    <phoneticPr fontId="2" type="noConversion"/>
  </si>
  <si>
    <t>엘지전자</t>
  </si>
  <si>
    <t>삼성디스플레이주식회사</t>
  </si>
  <si>
    <t>엘지화학</t>
  </si>
  <si>
    <t>대우조선해양</t>
  </si>
  <si>
    <t>삼성전기주식회사</t>
  </si>
  <si>
    <t>  - 상표권</t>
    <phoneticPr fontId="2" type="noConversion"/>
  </si>
  <si>
    <t>엘지생활건강</t>
  </si>
  <si>
    <t>스킨푸드</t>
  </si>
  <si>
    <t>주식회사한국인삼공사</t>
  </si>
  <si>
    <t>주식회사다음커뮤니케이션</t>
  </si>
  <si>
    <r>
      <t>  -</t>
    </r>
    <r>
      <rPr>
        <sz val="12"/>
        <color indexed="10"/>
        <rFont val="맑은 고딕"/>
        <family val="3"/>
        <charset val="129"/>
      </rPr>
      <t xml:space="preserve"> 디자인권</t>
    </r>
    <phoneticPr fontId="2" type="noConversion"/>
  </si>
  <si>
    <t>한국패션산업연구원</t>
  </si>
  <si>
    <t>(주)엘지하우시스</t>
  </si>
  <si>
    <t>주식회사대안텍스타일</t>
  </si>
  <si>
    <t>코오롱인더스트리주식회사</t>
  </si>
  <si>
    <t>누계</t>
    <phoneticPr fontId="2" type="noConversion"/>
  </si>
  <si>
    <t>지자체</t>
  </si>
  <si>
    <t>중소기업</t>
  </si>
  <si>
    <t>대학교,학교</t>
  </si>
  <si>
    <t>계</t>
  </si>
  <si>
    <t>* 공공기관(공공연구기관, 공기업, 기타 공공기관 포함)</t>
    <phoneticPr fontId="2" type="noConversion"/>
  </si>
  <si>
    <t>*중소기업(중소기업+기타내국법인)</t>
  </si>
  <si>
    <t>*중견기업(한국중견기업연합회 회원으로 등록된 업체)</t>
  </si>
  <si>
    <t>*기타 : 출원인속성이 미분류된 건</t>
  </si>
  <si>
    <t>* 공공기관(공공연구기관, 공기업, 기타 공공기관 포함)</t>
    <phoneticPr fontId="2" type="noConversion"/>
  </si>
  <si>
    <t> ○ 국외</t>
    <phoneticPr fontId="2" type="noConversion"/>
  </si>
  <si>
    <t xml:space="preserve">  - 특허/실용신안 </t>
    <phoneticPr fontId="2" type="noConversion"/>
  </si>
  <si>
    <t>기업명</t>
  </si>
  <si>
    <t>2013년</t>
    <phoneticPr fontId="2" type="noConversion"/>
  </si>
  <si>
    <t>2014년</t>
    <phoneticPr fontId="2" type="noConversion"/>
  </si>
  <si>
    <t xml:space="preserve">  - 상표권 </t>
    <phoneticPr fontId="2" type="noConversion"/>
  </si>
  <si>
    <t>로레알(L'OREAL)</t>
  </si>
  <si>
    <t xml:space="preserve">  - 디자인권 </t>
    <phoneticPr fontId="2" type="noConversion"/>
  </si>
  <si>
    <t>삼성중공업주식회사</t>
  </si>
  <si>
    <t>씨제이</t>
  </si>
  <si>
    <t>(주)라인텍스타일</t>
  </si>
  <si>
    <t>현대중공업</t>
  </si>
  <si>
    <t>하이트진로주식회사</t>
  </si>
  <si>
    <t>메리케이인크.(MARYKAY)</t>
  </si>
  <si>
    <t>3/4분기</t>
    <phoneticPr fontId="2" type="noConversion"/>
  </si>
  <si>
    <t>제일모직주식회사</t>
  </si>
  <si>
    <t>심판통계</t>
  </si>
  <si>
    <t>○ 3/4분기</t>
    <phoneticPr fontId="2" type="noConversion"/>
  </si>
  <si>
    <t>청구건수</t>
  </si>
  <si>
    <t>처리건수</t>
  </si>
  <si>
    <t>결정계</t>
  </si>
  <si>
    <t>당사자계</t>
  </si>
  <si>
    <t>소계</t>
  </si>
  <si>
    <t> ○ 누계</t>
  </si>
  <si>
    <t>□ IPC 분류별</t>
  </si>
  <si>
    <t>특허분류</t>
  </si>
  <si>
    <t>청구
건수</t>
  </si>
  <si>
    <t>처리
건수</t>
  </si>
  <si>
    <t>생활필수품</t>
  </si>
  <si>
    <t>처리조작·
운수</t>
  </si>
  <si>
    <t>화학·야금</t>
  </si>
  <si>
    <t>섬유·지류</t>
  </si>
  <si>
    <t>고정구조물</t>
  </si>
  <si>
    <t>기계공학</t>
  </si>
  <si>
    <t>물리학</t>
  </si>
  <si>
    <t>전기</t>
  </si>
  <si>
    <t>미분류</t>
  </si>
  <si>
    <t>심사통계</t>
    <phoneticPr fontId="2" type="noConversion"/>
  </si>
  <si>
    <t>□ 총 괄</t>
    <phoneticPr fontId="2" type="noConversion"/>
  </si>
  <si>
    <t>권리</t>
    <phoneticPr fontId="2" type="noConversion"/>
  </si>
  <si>
    <t>3/4분기</t>
    <phoneticPr fontId="2" type="noConversion"/>
  </si>
  <si>
    <t>2014년 </t>
    <phoneticPr fontId="2" type="noConversion"/>
  </si>
  <si>
    <t>청구</t>
  </si>
  <si>
    <t>착수</t>
  </si>
  <si>
    <t>포대</t>
  </si>
  <si>
    <t>다류</t>
  </si>
  <si>
    <t>실용신안</t>
    <phoneticPr fontId="2" type="noConversion"/>
  </si>
  <si>
    <t>상표신규</t>
    <phoneticPr fontId="2" type="noConversion"/>
  </si>
  <si>
    <t>상표분류</t>
    <phoneticPr fontId="2" type="noConversion"/>
  </si>
  <si>
    <t>상표갱신</t>
    <phoneticPr fontId="2" type="noConversion"/>
  </si>
  <si>
    <t>□ PCT 국제조사</t>
    <phoneticPr fontId="2" type="noConversion"/>
  </si>
  <si>
    <t>PCT
국제조사</t>
    <phoneticPr fontId="2" type="noConversion"/>
  </si>
  <si>
    <t>처리</t>
  </si>
  <si>
    <t>□ 심사처리기간</t>
    <phoneticPr fontId="2" type="noConversion"/>
  </si>
  <si>
    <t>연도</t>
  </si>
  <si>
    <t>1월</t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</si>
  <si>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</si>
  <si>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</si>
  <si>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</si>
  <si>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</si>
  <si>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</si>
  <si>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</si>
  <si>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</si>
  <si>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</si>
  <si>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</si>
  <si>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</si>
  <si>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</si>
  <si>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특허
실용신안</t>
    <phoneticPr fontId="2" type="noConversion"/>
  </si>
  <si>
    <t>14년</t>
    <phoneticPr fontId="2" type="noConversion"/>
  </si>
  <si>
    <t>13년</t>
    <phoneticPr fontId="2" type="noConversion"/>
  </si>
  <si>
    <t>12년</t>
    <phoneticPr fontId="2" type="noConversion"/>
  </si>
  <si>
    <t>11년</t>
    <phoneticPr fontId="2" type="noConversion"/>
  </si>
  <si>
    <t>디자인</t>
    <phoneticPr fontId="2" type="noConversion"/>
  </si>
  <si>
    <t>상표</t>
    <phoneticPr fontId="2" type="noConversion"/>
  </si>
  <si>
    <t>등록동향</t>
    <phoneticPr fontId="2" type="noConversion"/>
  </si>
  <si>
    <t xml:space="preserve">(단위: 건) </t>
  </si>
  <si>
    <t>총계</t>
    <phoneticPr fontId="2" type="noConversion"/>
  </si>
  <si>
    <t>권리구분</t>
  </si>
  <si>
    <t>실용신안</t>
    <phoneticPr fontId="2" type="noConversion"/>
  </si>
  <si>
    <t>□ 시 · 도별 등록현황</t>
    <phoneticPr fontId="2" type="noConversion"/>
  </si>
  <si>
    <t>충청북도</t>
    <phoneticPr fontId="2" type="noConversion"/>
  </si>
  <si>
    <t>충청남도</t>
    <phoneticPr fontId="2" type="noConversion"/>
  </si>
  <si>
    <t>전라남도</t>
    <phoneticPr fontId="2" type="noConversion"/>
  </si>
  <si>
    <t>경상남도</t>
    <phoneticPr fontId="2" type="noConversion"/>
  </si>
  <si>
    <t>세종</t>
    <phoneticPr fontId="2" type="noConversion"/>
  </si>
  <si>
    <t>기타</t>
    <phoneticPr fontId="2" type="noConversion"/>
  </si>
  <si>
    <t>□ 국가별 등록현황</t>
    <phoneticPr fontId="2" type="noConversion"/>
  </si>
  <si>
    <t>일본(JP)</t>
  </si>
  <si>
    <t>미국(US)</t>
  </si>
  <si>
    <t>독일(DE)</t>
  </si>
  <si>
    <t>프랑스(FR)</t>
  </si>
  <si>
    <t>중국(CN)</t>
  </si>
  <si>
    <t>스위스(CH)</t>
  </si>
  <si>
    <t>영국(GB)</t>
  </si>
  <si>
    <t>대만(TW)</t>
  </si>
  <si>
    <t>이탈리아(IT)</t>
  </si>
  <si>
    <t>네덜란드(NL)</t>
  </si>
  <si>
    <t>스웨덴(SE)</t>
  </si>
  <si>
    <t>캐나다(CA)</t>
  </si>
  <si>
    <t>핀란드(FI)</t>
  </si>
  <si>
    <t>벨기에(BE)</t>
  </si>
  <si>
    <t>오스트레일리아(AU)</t>
  </si>
  <si>
    <t>덴마크(DK)</t>
  </si>
  <si>
    <t>싱가포르(SG)</t>
  </si>
  <si>
    <t>오스트리아(AT)</t>
  </si>
  <si>
    <t>이스라엘(IL)</t>
  </si>
  <si>
    <t>□ 권리자별 동향</t>
    <phoneticPr fontId="2" type="noConversion"/>
  </si>
  <si>
    <t>중소기업</t>
    <phoneticPr fontId="2" type="noConversion"/>
  </si>
  <si>
    <t>* 공공기관(공공연구기관, 공기업, 기타 공공기관 포함)</t>
  </si>
  <si>
    <t xml:space="preserve"> ○ 권리별 </t>
    <phoneticPr fontId="2" type="noConversion"/>
  </si>
  <si>
    <t>정부</t>
    <phoneticPr fontId="2" type="noConversion"/>
  </si>
  <si>
    <t>지방자치단체</t>
  </si>
  <si>
    <t>□ 권리별 주요권리자</t>
    <phoneticPr fontId="2" type="noConversion"/>
  </si>
  <si>
    <t>   - 특허 · 실용신안</t>
    <phoneticPr fontId="2" type="noConversion"/>
  </si>
  <si>
    <t>권리자명</t>
    <phoneticPr fontId="2" type="noConversion"/>
  </si>
  <si>
    <t>포스코</t>
  </si>
  <si>
    <t>엘지디스플레이주식회사</t>
  </si>
  <si>
    <t>한국과학기술원</t>
  </si>
  <si>
    <t>현대제철주식회사</t>
  </si>
  <si>
    <t>  - 디자인권</t>
    <phoneticPr fontId="2" type="noConversion"/>
  </si>
  <si>
    <t>영림임업</t>
  </si>
  <si>
    <t>주식회사호영하이텍</t>
  </si>
  <si>
    <r>
      <t>  -</t>
    </r>
    <r>
      <rPr>
        <sz val="12"/>
        <rFont val="맑은 고딕"/>
        <family val="3"/>
        <charset val="129"/>
      </rPr>
      <t xml:space="preserve"> 상표권</t>
    </r>
    <phoneticPr fontId="2" type="noConversion"/>
  </si>
  <si>
    <t>해태제과식품주식회사</t>
  </si>
  <si>
    <t>주식회사이랜드리테일</t>
  </si>
  <si>
    <t>주식회사케이티</t>
  </si>
  <si>
    <t>씨제이이앤엠주식회사</t>
  </si>
  <si>
    <t>주식회사이랜드파크</t>
  </si>
  <si>
    <t>퀄컴인코포레이티드</t>
  </si>
  <si>
    <t>소니주식회사</t>
  </si>
  <si>
    <t>캐논가부시끼가이샤</t>
  </si>
  <si>
    <t>알카텔루슨트</t>
  </si>
  <si>
    <t>가부시키가이샤한도오따이에네루기켄큐쇼</t>
  </si>
  <si>
    <t>도쿄엘렉트론가부시키가이샤</t>
  </si>
  <si>
    <t>미쓰비시덴키</t>
  </si>
  <si>
    <t>애플인크.</t>
  </si>
  <si>
    <t>타이완세미콘덕터매뉴팩쳐링컴퍼니리미티드</t>
  </si>
  <si>
    <t>인텔코오퍼레이션</t>
  </si>
  <si>
    <t>코닌클리케필립스엔.브이.</t>
  </si>
  <si>
    <t>볼보라스트바그나르아베</t>
  </si>
  <si>
    <t>나이키인코포레이티드</t>
  </si>
  <si>
    <t>혼다기켄고교</t>
  </si>
  <si>
    <t>구글잉크.</t>
  </si>
  <si>
    <t>아우디아게</t>
  </si>
  <si>
    <t>에스엠시가부시키가이샤</t>
  </si>
  <si>
    <t>쓰리엠컴퍼니</t>
  </si>
  <si>
    <t>마이크로소프트코포레이션</t>
  </si>
  <si>
    <t>International Olympique</t>
    <phoneticPr fontId="2" type="noConversion"/>
  </si>
  <si>
    <t>더프록터앤드갬블캄파니</t>
  </si>
  <si>
    <t>에베레스트트레이딩코포레이션</t>
  </si>
  <si>
    <t>로레알</t>
  </si>
  <si>
    <t>노파르티스아게</t>
  </si>
  <si>
    <t>Boehringer Ingelheim International GmbH</t>
    <phoneticPr fontId="2" type="noConversion"/>
  </si>
  <si>
    <t>토마스빈센트세인트죤</t>
  </si>
  <si>
    <t>에슬리베이커데이비스엘티디</t>
  </si>
  <si>
    <t>Microsoft Corporation</t>
  </si>
  <si>
    <t>Novartis AG</t>
  </si>
  <si>
    <t>산리오</t>
  </si>
  <si>
    <t>휴렛-팩커드디벨롭먼트컴퍼니,엘.피.</t>
  </si>
  <si>
    <t>퀄컴인코포레이티드</t>
    <phoneticPr fontId="2" type="noConversion"/>
  </si>
  <si>
    <t>인텔코오퍼레이션</t>
    <phoneticPr fontId="2" type="noConversion"/>
  </si>
  <si>
    <t>도쿄엘렉트론가부시키가이샤</t>
    <phoneticPr fontId="2" type="noConversion"/>
  </si>
  <si>
    <t>캐논가부시끼가이샤</t>
    <phoneticPr fontId="2" type="noConversion"/>
  </si>
  <si>
    <t>알카텔루슨트</t>
    <phoneticPr fontId="2" type="noConversion"/>
  </si>
  <si>
    <t>마이크로소프트코포레이션</t>
    <phoneticPr fontId="2" type="noConversion"/>
  </si>
  <si>
    <t>바스프에스이</t>
    <phoneticPr fontId="2" type="noConversion"/>
  </si>
  <si>
    <t>가부시키가이샤한도오따이에네루기켄큐쇼</t>
    <phoneticPr fontId="2" type="noConversion"/>
  </si>
  <si>
    <t>애플인크.</t>
    <phoneticPr fontId="2" type="noConversion"/>
  </si>
  <si>
    <t>쓰리엠컴퍼니</t>
    <phoneticPr fontId="2" type="noConversion"/>
  </si>
  <si>
    <t>산리오</t>
    <phoneticPr fontId="2" type="noConversion"/>
  </si>
  <si>
    <t>이온가부시키가이샤</t>
    <phoneticPr fontId="2" type="noConversion"/>
  </si>
  <si>
    <t>더프록터앤드갬블캄파니</t>
    <phoneticPr fontId="2" type="noConversion"/>
  </si>
  <si>
    <t>브리스톨-마이어스스퀴브컴파니</t>
    <phoneticPr fontId="2" type="noConversion"/>
  </si>
  <si>
    <t>타겟브랜드,인크.</t>
    <phoneticPr fontId="2" type="noConversion"/>
  </si>
  <si>
    <t>머크샤프앤드돔코포레이션</t>
    <phoneticPr fontId="2" type="noConversion"/>
  </si>
  <si>
    <t>휴렛-팩커드디벨롭먼트컴퍼니,엘.피.</t>
    <phoneticPr fontId="2" type="noConversion"/>
  </si>
  <si>
    <t>에코랍유에스에이인코퍼레이티드</t>
    <phoneticPr fontId="2" type="noConversion"/>
  </si>
  <si>
    <t>크래프트후우즈홀딩즈인코포레이티드</t>
  </si>
  <si>
    <t>스미도모고무고교</t>
  </si>
  <si>
    <t>콜게이트-파아므올리브캄파니</t>
  </si>
  <si>
    <t>휘슬러게엠베하</t>
  </si>
  <si>
    <t>엘레콤</t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</si>
</sst>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43" formatCode="_-* #,##0.00_-;\-* #,##0.00_-;_-* &quot;-&quot;??_-;_-@_-"/>
    <numFmt numFmtId="176" formatCode="0.0%"/>
    <numFmt numFmtId="177" formatCode="0.0_ "/>
  </numFmts>
  <fonts count="48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indexed="8"/>
      <name val="돋움"/>
      <family val="3"/>
      <charset val="129"/>
    </font>
    <font>
      <sz val="9"/>
      <color theme="1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11"/>
      <color theme="1"/>
      <name val="돋움"/>
      <family val="3"/>
      <charset val="129"/>
    </font>
    <font>
      <sz val="11"/>
      <name val="맑은 고딕"/>
      <family val="3"/>
      <charset val="129"/>
      <scheme val="minor"/>
    </font>
    <font>
      <b/>
      <sz val="24"/>
      <name val="맑은 고딕"/>
      <family val="3"/>
      <charset val="129"/>
      <scheme val="minor"/>
    </font>
    <font>
      <b/>
      <sz val="10"/>
      <color indexed="8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b/>
      <sz val="14"/>
      <color indexed="8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6"/>
      <color rgb="FFFF0000"/>
      <name val="맑은 고딕"/>
      <family val="3"/>
      <charset val="129"/>
      <scheme val="minor"/>
    </font>
    <font>
      <b/>
      <sz val="11"/>
      <color indexed="8"/>
      <name val="맑은 고딕"/>
      <family val="3"/>
      <charset val="129"/>
      <scheme val="minor"/>
    </font>
    <font>
      <sz val="11"/>
      <color indexed="8"/>
      <name val="맑은 고딕"/>
      <family val="3"/>
      <charset val="129"/>
      <scheme val="minor"/>
    </font>
    <font>
      <sz val="12"/>
      <color indexed="8"/>
      <name val="맑은 고딕"/>
      <family val="3"/>
      <charset val="129"/>
      <scheme val="minor"/>
    </font>
    <font>
      <b/>
      <sz val="12"/>
      <color indexed="8"/>
      <name val="맑은 고딕"/>
      <family val="3"/>
      <charset val="129"/>
      <scheme val="minor"/>
    </font>
    <font>
      <sz val="9"/>
      <color rgb="FFFF0000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6"/>
      <name val="맑은 고딕"/>
      <family val="3"/>
      <charset val="129"/>
      <scheme val="minor"/>
    </font>
    <font>
      <sz val="9"/>
      <color indexed="8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b/>
      <sz val="14"/>
      <color rgb="FFFF0000"/>
      <name val="맑은 고딕"/>
      <family val="3"/>
      <charset val="129"/>
      <scheme val="minor"/>
    </font>
    <font>
      <b/>
      <sz val="11"/>
      <color indexed="8"/>
      <name val="맑은 고딕"/>
      <family val="3"/>
      <charset val="129"/>
      <scheme val="major"/>
    </font>
    <font>
      <sz val="11"/>
      <color indexed="8"/>
      <name val="맑은 고딕"/>
      <family val="3"/>
      <charset val="129"/>
      <scheme val="major"/>
    </font>
    <font>
      <sz val="10"/>
      <name val="돋움"/>
      <family val="3"/>
      <charset val="129"/>
    </font>
    <font>
      <sz val="16"/>
      <color rgb="FFFF0000"/>
      <name val="맑은 고딕"/>
      <family val="3"/>
      <charset val="129"/>
      <scheme val="minor"/>
    </font>
    <font>
      <sz val="12"/>
      <color rgb="FFFF0000"/>
      <name val="맑은 고딕"/>
      <family val="3"/>
      <charset val="129"/>
      <scheme val="minor"/>
    </font>
    <font>
      <sz val="12"/>
      <color indexed="10"/>
      <name val="맑은 고딕"/>
      <family val="3"/>
      <charset val="129"/>
    </font>
    <font>
      <sz val="9"/>
      <name val="맑은 고딕"/>
      <family val="3"/>
      <charset val="129"/>
      <scheme val="minor"/>
    </font>
    <font>
      <b/>
      <sz val="16"/>
      <name val="맑은 고딕"/>
      <family val="3"/>
      <charset val="129"/>
      <scheme val="minor"/>
    </font>
    <font>
      <sz val="9"/>
      <color theme="0" tint="-0.249977111117893"/>
      <name val="맑은 고딕"/>
      <family val="3"/>
      <charset val="129"/>
      <scheme val="minor"/>
    </font>
    <font>
      <b/>
      <sz val="16"/>
      <color indexed="8"/>
      <name val="맑은 고딕"/>
      <family val="3"/>
      <charset val="129"/>
      <scheme val="minor"/>
    </font>
    <font>
      <b/>
      <sz val="9"/>
      <color indexed="8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ajor"/>
    </font>
    <font>
      <b/>
      <sz val="20"/>
      <name val="맑은 고딕"/>
      <family val="3"/>
      <charset val="129"/>
      <scheme val="minor"/>
    </font>
    <font>
      <sz val="2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6"/>
      <color indexed="8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sz val="12"/>
      <name val="맑은 고딕"/>
      <family val="3"/>
      <charset val="129"/>
    </font>
    <font>
      <sz val="11"/>
      <color rgb="FF333333"/>
      <name val="Dotum"/>
      <family val="3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97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348">
    <xf numFmtId="0" fontId="0" fillId="0" borderId="0" xfId="0">
      <alignment vertical="center"/>
    </xf>
    <xf numFmtId="0" fontId="8" fillId="0" borderId="0" xfId="0" applyFo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176" fontId="17" fillId="0" borderId="1" xfId="0" applyNumberFormat="1" applyFont="1" applyFill="1" applyBorder="1" applyAlignment="1">
      <alignment horizontal="right" vertical="center"/>
    </xf>
    <xf numFmtId="176" fontId="17" fillId="0" borderId="4" xfId="0" applyNumberFormat="1" applyFont="1" applyBorder="1" applyAlignment="1">
      <alignment horizontal="right" vertical="center"/>
    </xf>
    <xf numFmtId="41" fontId="16" fillId="0" borderId="12" xfId="4" applyFont="1" applyBorder="1" applyAlignment="1">
      <alignment horizontal="right" vertical="center"/>
    </xf>
    <xf numFmtId="176" fontId="16" fillId="0" borderId="12" xfId="0" applyNumberFormat="1" applyFont="1" applyBorder="1" applyAlignment="1">
      <alignment horizontal="right" vertical="center"/>
    </xf>
    <xf numFmtId="176" fontId="16" fillId="0" borderId="1" xfId="0" applyNumberFormat="1" applyFont="1" applyBorder="1" applyAlignment="1">
      <alignment horizontal="right" vertical="center"/>
    </xf>
    <xf numFmtId="43" fontId="13" fillId="0" borderId="0" xfId="0" applyNumberFormat="1" applyFont="1" applyAlignment="1">
      <alignment vertical="center"/>
    </xf>
    <xf numFmtId="176" fontId="13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21" fillId="2" borderId="1" xfId="0" applyFont="1" applyFill="1" applyBorder="1" applyAlignment="1">
      <alignment horizontal="center" vertical="center"/>
    </xf>
    <xf numFmtId="0" fontId="24" fillId="0" borderId="0" xfId="0" applyFont="1">
      <alignment vertical="center"/>
    </xf>
    <xf numFmtId="0" fontId="25" fillId="0" borderId="0" xfId="0" applyFont="1" applyAlignment="1">
      <alignment horizontal="justify" vertical="center"/>
    </xf>
    <xf numFmtId="0" fontId="14" fillId="0" borderId="0" xfId="0" applyFont="1">
      <alignment vertical="center"/>
    </xf>
    <xf numFmtId="176" fontId="17" fillId="0" borderId="1" xfId="0" applyNumberFormat="1" applyFont="1" applyBorder="1" applyAlignment="1">
      <alignment horizontal="right" vertical="center" indent="1"/>
    </xf>
    <xf numFmtId="0" fontId="14" fillId="0" borderId="0" xfId="0" applyFont="1" applyBorder="1" applyAlignment="1">
      <alignment vertical="center"/>
    </xf>
    <xf numFmtId="0" fontId="23" fillId="0" borderId="0" xfId="0" applyFont="1" applyBorder="1" applyAlignment="1">
      <alignment horizontal="right" vertical="center"/>
    </xf>
    <xf numFmtId="0" fontId="10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1" fontId="13" fillId="0" borderId="1" xfId="4" applyFont="1" applyBorder="1">
      <alignment vertical="center"/>
    </xf>
    <xf numFmtId="176" fontId="11" fillId="0" borderId="1" xfId="0" applyNumberFormat="1" applyFont="1" applyBorder="1" applyAlignment="1">
      <alignment horizontal="right" vertical="center" indent="1"/>
    </xf>
    <xf numFmtId="0" fontId="11" fillId="0" borderId="1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41" fontId="13" fillId="0" borderId="4" xfId="4" applyFont="1" applyBorder="1">
      <alignment vertical="center"/>
    </xf>
    <xf numFmtId="176" fontId="11" fillId="0" borderId="4" xfId="0" applyNumberFormat="1" applyFont="1" applyBorder="1" applyAlignment="1">
      <alignment horizontal="right" vertical="center" indent="1"/>
    </xf>
    <xf numFmtId="0" fontId="20" fillId="0" borderId="0" xfId="0" applyFont="1" applyAlignment="1">
      <alignment vertical="center"/>
    </xf>
    <xf numFmtId="41" fontId="8" fillId="0" borderId="1" xfId="4" applyFont="1" applyBorder="1">
      <alignment vertical="center"/>
    </xf>
    <xf numFmtId="0" fontId="16" fillId="2" borderId="1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22" fillId="0" borderId="0" xfId="0" applyFont="1">
      <alignment vertical="center"/>
    </xf>
    <xf numFmtId="0" fontId="17" fillId="0" borderId="3" xfId="0" applyFont="1" applyBorder="1" applyAlignment="1">
      <alignment horizontal="center" vertical="center"/>
    </xf>
    <xf numFmtId="176" fontId="17" fillId="0" borderId="2" xfId="0" applyNumberFormat="1" applyFont="1" applyBorder="1" applyAlignment="1">
      <alignment horizontal="right" vertical="center" indent="1"/>
    </xf>
    <xf numFmtId="0" fontId="17" fillId="0" borderId="17" xfId="0" applyFont="1" applyBorder="1" applyAlignment="1">
      <alignment horizontal="center" vertical="center"/>
    </xf>
    <xf numFmtId="41" fontId="8" fillId="0" borderId="18" xfId="4" applyFont="1" applyBorder="1">
      <alignment vertical="center"/>
    </xf>
    <xf numFmtId="176" fontId="17" fillId="0" borderId="18" xfId="0" applyNumberFormat="1" applyFont="1" applyBorder="1" applyAlignment="1">
      <alignment horizontal="right" vertical="center" indent="1"/>
    </xf>
    <xf numFmtId="176" fontId="17" fillId="0" borderId="19" xfId="0" applyNumberFormat="1" applyFont="1" applyBorder="1" applyAlignment="1">
      <alignment horizontal="right" vertical="center" indent="1"/>
    </xf>
    <xf numFmtId="41" fontId="14" fillId="0" borderId="0" xfId="0" applyNumberFormat="1" applyFont="1" applyAlignment="1">
      <alignment vertical="center"/>
    </xf>
    <xf numFmtId="0" fontId="16" fillId="2" borderId="2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 shrinkToFit="1"/>
    </xf>
    <xf numFmtId="0" fontId="17" fillId="3" borderId="18" xfId="0" applyFont="1" applyFill="1" applyBorder="1" applyAlignment="1">
      <alignment horizontal="center" vertical="center" shrinkToFit="1"/>
    </xf>
    <xf numFmtId="41" fontId="8" fillId="0" borderId="9" xfId="4" applyFont="1" applyBorder="1">
      <alignment vertical="center"/>
    </xf>
    <xf numFmtId="41" fontId="8" fillId="0" borderId="20" xfId="4" applyFont="1" applyBorder="1">
      <alignment vertical="center"/>
    </xf>
    <xf numFmtId="0" fontId="14" fillId="0" borderId="1" xfId="0" applyFont="1" applyBorder="1">
      <alignment vertical="center"/>
    </xf>
    <xf numFmtId="176" fontId="17" fillId="0" borderId="1" xfId="0" applyNumberFormat="1" applyFont="1" applyBorder="1" applyAlignment="1">
      <alignment vertical="center"/>
    </xf>
    <xf numFmtId="0" fontId="32" fillId="0" borderId="0" xfId="0" applyFont="1">
      <alignment vertical="center"/>
    </xf>
    <xf numFmtId="176" fontId="27" fillId="0" borderId="1" xfId="0" applyNumberFormat="1" applyFont="1" applyBorder="1" applyAlignment="1">
      <alignment vertical="center"/>
    </xf>
    <xf numFmtId="0" fontId="16" fillId="2" borderId="1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41" fontId="10" fillId="0" borderId="12" xfId="4" applyFont="1" applyBorder="1" applyAlignment="1">
      <alignment horizontal="right" vertical="center" indent="1"/>
    </xf>
    <xf numFmtId="176" fontId="10" fillId="0" borderId="12" xfId="0" applyNumberFormat="1" applyFont="1" applyBorder="1" applyAlignment="1">
      <alignment horizontal="right" vertical="center" indent="1"/>
    </xf>
    <xf numFmtId="0" fontId="28" fillId="0" borderId="0" xfId="0" applyFont="1">
      <alignment vertical="center"/>
    </xf>
    <xf numFmtId="0" fontId="28" fillId="0" borderId="1" xfId="0" applyFont="1" applyBorder="1" applyAlignment="1">
      <alignment horizontal="center" vertical="center"/>
    </xf>
    <xf numFmtId="41" fontId="14" fillId="0" borderId="1" xfId="4" applyFont="1" applyBorder="1" applyAlignment="1">
      <alignment vertical="center"/>
    </xf>
    <xf numFmtId="41" fontId="14" fillId="0" borderId="1" xfId="0" applyNumberFormat="1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2" fillId="0" borderId="21" xfId="0" applyFont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41" fontId="11" fillId="0" borderId="1" xfId="4" applyFont="1" applyBorder="1" applyAlignment="1">
      <alignment horizontal="center" vertical="center" wrapText="1"/>
    </xf>
    <xf numFmtId="176" fontId="11" fillId="0" borderId="1" xfId="88" applyNumberFormat="1" applyFont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 wrapText="1"/>
    </xf>
    <xf numFmtId="41" fontId="11" fillId="0" borderId="2" xfId="4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41" fontId="11" fillId="0" borderId="4" xfId="4" applyFont="1" applyBorder="1" applyAlignment="1">
      <alignment horizontal="center" vertical="center" wrapText="1"/>
    </xf>
    <xf numFmtId="176" fontId="11" fillId="0" borderId="4" xfId="88" applyNumberFormat="1" applyFont="1" applyBorder="1" applyAlignment="1">
      <alignment horizontal="center" vertical="center" wrapText="1"/>
    </xf>
    <xf numFmtId="176" fontId="11" fillId="0" borderId="4" xfId="0" applyNumberFormat="1" applyFont="1" applyBorder="1" applyAlignment="1">
      <alignment horizontal="center" vertical="center" wrapText="1"/>
    </xf>
    <xf numFmtId="41" fontId="11" fillId="0" borderId="31" xfId="4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41" fontId="11" fillId="0" borderId="33" xfId="4" applyFont="1" applyBorder="1" applyAlignment="1">
      <alignment horizontal="center" vertical="center" wrapText="1"/>
    </xf>
    <xf numFmtId="176" fontId="11" fillId="0" borderId="33" xfId="88" applyNumberFormat="1" applyFont="1" applyBorder="1" applyAlignment="1">
      <alignment horizontal="center" vertical="center" wrapText="1"/>
    </xf>
    <xf numFmtId="176" fontId="11" fillId="0" borderId="33" xfId="0" applyNumberFormat="1" applyFont="1" applyBorder="1" applyAlignment="1">
      <alignment horizontal="center" vertical="center" wrapText="1"/>
    </xf>
    <xf numFmtId="176" fontId="34" fillId="0" borderId="0" xfId="88" applyNumberFormat="1" applyFont="1">
      <alignment vertical="center"/>
    </xf>
    <xf numFmtId="41" fontId="13" fillId="0" borderId="1" xfId="4" applyFont="1" applyBorder="1" applyAlignment="1">
      <alignment horizontal="center" vertical="center" wrapText="1"/>
    </xf>
    <xf numFmtId="176" fontId="13" fillId="0" borderId="1" xfId="88" applyNumberFormat="1" applyFont="1" applyBorder="1" applyAlignment="1">
      <alignment horizontal="center" vertical="center" wrapText="1"/>
    </xf>
    <xf numFmtId="41" fontId="13" fillId="0" borderId="2" xfId="4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/>
    </xf>
    <xf numFmtId="0" fontId="8" fillId="0" borderId="4" xfId="0" applyFont="1" applyBorder="1">
      <alignment vertical="center"/>
    </xf>
    <xf numFmtId="176" fontId="13" fillId="0" borderId="4" xfId="88" applyNumberFormat="1" applyFont="1" applyBorder="1" applyAlignment="1">
      <alignment horizontal="center" vertical="center" wrapText="1"/>
    </xf>
    <xf numFmtId="0" fontId="8" fillId="0" borderId="31" xfId="0" applyFont="1" applyBorder="1">
      <alignment vertical="center"/>
    </xf>
    <xf numFmtId="0" fontId="13" fillId="0" borderId="0" xfId="0" applyFont="1">
      <alignment vertical="center"/>
    </xf>
    <xf numFmtId="176" fontId="13" fillId="0" borderId="33" xfId="88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3" fillId="0" borderId="0" xfId="16" applyFont="1">
      <alignment vertical="center"/>
    </xf>
    <xf numFmtId="0" fontId="37" fillId="0" borderId="0" xfId="16" applyFont="1">
      <alignment vertical="center"/>
    </xf>
    <xf numFmtId="0" fontId="36" fillId="2" borderId="1" xfId="16" applyFont="1" applyFill="1" applyBorder="1" applyAlignment="1">
      <alignment horizontal="center" vertical="center" wrapText="1"/>
    </xf>
    <xf numFmtId="0" fontId="23" fillId="0" borderId="1" xfId="16" applyFont="1" applyBorder="1" applyAlignment="1">
      <alignment horizontal="center" vertical="center" wrapText="1"/>
    </xf>
    <xf numFmtId="41" fontId="6" fillId="0" borderId="1" xfId="4" applyFont="1" applyBorder="1">
      <alignment vertical="center"/>
    </xf>
    <xf numFmtId="41" fontId="23" fillId="0" borderId="1" xfId="4" applyFont="1" applyBorder="1" applyAlignment="1">
      <alignment horizontal="right" vertical="center" wrapText="1"/>
    </xf>
    <xf numFmtId="9" fontId="23" fillId="0" borderId="1" xfId="4" applyNumberFormat="1" applyFont="1" applyBorder="1" applyAlignment="1">
      <alignment horizontal="right" vertical="center" wrapText="1"/>
    </xf>
    <xf numFmtId="9" fontId="23" fillId="0" borderId="1" xfId="88" applyFont="1" applyBorder="1" applyAlignment="1">
      <alignment horizontal="right" vertical="center" wrapText="1"/>
    </xf>
    <xf numFmtId="41" fontId="23" fillId="0" borderId="1" xfId="4" applyFont="1" applyFill="1" applyBorder="1" applyAlignment="1">
      <alignment horizontal="right" vertical="center" wrapText="1"/>
    </xf>
    <xf numFmtId="41" fontId="23" fillId="0" borderId="1" xfId="4" applyFont="1" applyFill="1" applyBorder="1" applyAlignment="1">
      <alignment horizontal="center" vertical="center" wrapText="1"/>
    </xf>
    <xf numFmtId="9" fontId="23" fillId="0" borderId="1" xfId="4" applyNumberFormat="1" applyFont="1" applyFill="1" applyBorder="1" applyAlignment="1">
      <alignment horizontal="center" vertical="center" wrapText="1"/>
    </xf>
    <xf numFmtId="9" fontId="23" fillId="0" borderId="1" xfId="4" applyNumberFormat="1" applyFont="1" applyFill="1" applyBorder="1" applyAlignment="1">
      <alignment horizontal="right" vertical="center" wrapText="1"/>
    </xf>
    <xf numFmtId="41" fontId="23" fillId="0" borderId="1" xfId="4" applyFont="1" applyBorder="1" applyAlignment="1">
      <alignment horizontal="center" vertical="center" wrapText="1"/>
    </xf>
    <xf numFmtId="9" fontId="23" fillId="0" borderId="1" xfId="4" applyNumberFormat="1" applyFont="1" applyBorder="1" applyAlignment="1">
      <alignment horizontal="center" vertical="center" wrapText="1"/>
    </xf>
    <xf numFmtId="3" fontId="23" fillId="0" borderId="1" xfId="16" applyNumberFormat="1" applyFont="1" applyBorder="1" applyAlignment="1">
      <alignment horizontal="right" vertical="center" wrapText="1"/>
    </xf>
    <xf numFmtId="176" fontId="23" fillId="0" borderId="1" xfId="16" applyNumberFormat="1" applyFont="1" applyBorder="1" applyAlignment="1">
      <alignment horizontal="right" vertical="center" wrapText="1"/>
    </xf>
    <xf numFmtId="9" fontId="23" fillId="0" borderId="1" xfId="16" applyNumberFormat="1" applyFont="1" applyBorder="1" applyAlignment="1">
      <alignment horizontal="right" vertical="center" wrapText="1"/>
    </xf>
    <xf numFmtId="0" fontId="23" fillId="0" borderId="32" xfId="16" applyFont="1" applyBorder="1" applyAlignment="1">
      <alignment horizontal="center" vertical="center" wrapText="1"/>
    </xf>
    <xf numFmtId="3" fontId="23" fillId="0" borderId="33" xfId="16" applyNumberFormat="1" applyFont="1" applyBorder="1" applyAlignment="1">
      <alignment horizontal="right" vertical="center" wrapText="1"/>
    </xf>
    <xf numFmtId="176" fontId="23" fillId="0" borderId="33" xfId="16" applyNumberFormat="1" applyFont="1" applyBorder="1" applyAlignment="1">
      <alignment horizontal="right" vertical="center" wrapText="1"/>
    </xf>
    <xf numFmtId="41" fontId="23" fillId="0" borderId="33" xfId="4" applyFont="1" applyBorder="1" applyAlignment="1">
      <alignment horizontal="right" vertical="center" wrapText="1"/>
    </xf>
    <xf numFmtId="41" fontId="23" fillId="0" borderId="34" xfId="4" applyFont="1" applyBorder="1" applyAlignment="1">
      <alignment horizontal="right" vertical="center" wrapText="1"/>
    </xf>
    <xf numFmtId="0" fontId="11" fillId="0" borderId="0" xfId="16" applyFont="1">
      <alignment vertical="center"/>
    </xf>
    <xf numFmtId="0" fontId="38" fillId="0" borderId="0" xfId="16" applyFont="1">
      <alignment vertical="center"/>
    </xf>
    <xf numFmtId="3" fontId="11" fillId="0" borderId="0" xfId="16" applyNumberFormat="1" applyFont="1" applyBorder="1" applyAlignment="1">
      <alignment horizontal="right" vertical="center" wrapText="1"/>
    </xf>
    <xf numFmtId="0" fontId="11" fillId="0" borderId="0" xfId="16" applyFont="1" applyBorder="1" applyAlignment="1">
      <alignment horizontal="right" vertical="center" wrapText="1"/>
    </xf>
    <xf numFmtId="0" fontId="11" fillId="0" borderId="0" xfId="16" applyFont="1" applyAlignment="1">
      <alignment horizontal="center" vertical="center"/>
    </xf>
    <xf numFmtId="0" fontId="11" fillId="0" borderId="3" xfId="16" applyFont="1" applyBorder="1" applyAlignment="1">
      <alignment horizontal="center" vertical="center" wrapText="1"/>
    </xf>
    <xf numFmtId="0" fontId="11" fillId="0" borderId="1" xfId="16" applyFont="1" applyBorder="1" applyAlignment="1">
      <alignment horizontal="center" vertical="center" wrapText="1"/>
    </xf>
    <xf numFmtId="41" fontId="23" fillId="0" borderId="18" xfId="4" applyFont="1" applyBorder="1" applyAlignment="1">
      <alignment horizontal="center" vertical="center" wrapText="1"/>
    </xf>
    <xf numFmtId="41" fontId="6" fillId="0" borderId="21" xfId="4" applyFont="1" applyBorder="1">
      <alignment vertical="center"/>
    </xf>
    <xf numFmtId="41" fontId="6" fillId="0" borderId="18" xfId="4" applyFont="1" applyBorder="1">
      <alignment vertical="center"/>
    </xf>
    <xf numFmtId="0" fontId="19" fillId="0" borderId="0" xfId="16" applyFont="1">
      <alignment vertical="center"/>
    </xf>
    <xf numFmtId="0" fontId="10" fillId="2" borderId="22" xfId="16" applyFont="1" applyFill="1" applyBorder="1" applyAlignment="1">
      <alignment horizontal="center" vertical="center" wrapText="1"/>
    </xf>
    <xf numFmtId="0" fontId="10" fillId="2" borderId="23" xfId="16" applyFont="1" applyFill="1" applyBorder="1" applyAlignment="1">
      <alignment horizontal="center" vertical="center" wrapText="1"/>
    </xf>
    <xf numFmtId="0" fontId="10" fillId="2" borderId="25" xfId="16" applyFont="1" applyFill="1" applyBorder="1" applyAlignment="1">
      <alignment horizontal="center" vertical="center" wrapText="1"/>
    </xf>
    <xf numFmtId="0" fontId="10" fillId="2" borderId="14" xfId="16" applyFont="1" applyFill="1" applyBorder="1" applyAlignment="1">
      <alignment horizontal="center" vertical="center" wrapText="1"/>
    </xf>
    <xf numFmtId="0" fontId="11" fillId="0" borderId="38" xfId="16" applyFont="1" applyFill="1" applyBorder="1" applyAlignment="1">
      <alignment horizontal="center" vertical="center" wrapText="1"/>
    </xf>
    <xf numFmtId="0" fontId="11" fillId="0" borderId="39" xfId="16" applyFont="1" applyFill="1" applyBorder="1" applyAlignment="1">
      <alignment horizontal="right" vertical="center" wrapText="1"/>
    </xf>
    <xf numFmtId="0" fontId="39" fillId="0" borderId="10" xfId="0" applyFont="1" applyFill="1" applyBorder="1" applyAlignment="1">
      <alignment horizontal="right" vertical="center" wrapText="1"/>
    </xf>
    <xf numFmtId="0" fontId="11" fillId="0" borderId="12" xfId="16" applyFont="1" applyFill="1" applyBorder="1" applyAlignment="1">
      <alignment horizontal="right" vertical="center" wrapText="1"/>
    </xf>
    <xf numFmtId="0" fontId="11" fillId="0" borderId="9" xfId="16" applyFont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right" vertical="center" wrapText="1"/>
    </xf>
    <xf numFmtId="177" fontId="39" fillId="0" borderId="10" xfId="0" applyNumberFormat="1" applyFont="1" applyBorder="1" applyAlignment="1">
      <alignment horizontal="right" vertical="center" wrapText="1"/>
    </xf>
    <xf numFmtId="177" fontId="11" fillId="0" borderId="12" xfId="16" applyNumberFormat="1" applyFont="1" applyFill="1" applyBorder="1" applyAlignment="1">
      <alignment horizontal="right" vertical="center" wrapText="1"/>
    </xf>
    <xf numFmtId="177" fontId="39" fillId="0" borderId="1" xfId="0" applyNumberFormat="1" applyFont="1" applyBorder="1" applyAlignment="1">
      <alignment horizontal="right" vertical="center" wrapText="1"/>
    </xf>
    <xf numFmtId="0" fontId="41" fillId="0" borderId="0" xfId="16" applyFont="1">
      <alignment vertical="center"/>
    </xf>
    <xf numFmtId="0" fontId="14" fillId="0" borderId="0" xfId="16" applyFont="1">
      <alignment vertical="center"/>
    </xf>
    <xf numFmtId="0" fontId="18" fillId="0" borderId="0" xfId="16" applyFont="1" applyBorder="1" applyAlignment="1">
      <alignment vertical="center"/>
    </xf>
    <xf numFmtId="0" fontId="11" fillId="0" borderId="0" xfId="16" applyFont="1" applyBorder="1" applyAlignment="1">
      <alignment horizontal="right" vertical="center"/>
    </xf>
    <xf numFmtId="0" fontId="22" fillId="0" borderId="0" xfId="16" applyFont="1">
      <alignment vertical="center"/>
    </xf>
    <xf numFmtId="0" fontId="37" fillId="2" borderId="1" xfId="0" applyFont="1" applyFill="1" applyBorder="1" applyAlignment="1">
      <alignment horizontal="center" vertical="center"/>
    </xf>
    <xf numFmtId="41" fontId="0" fillId="0" borderId="1" xfId="4" applyFont="1" applyBorder="1">
      <alignment vertical="center"/>
    </xf>
    <xf numFmtId="41" fontId="0" fillId="0" borderId="41" xfId="4" applyFont="1" applyBorder="1">
      <alignment vertical="center"/>
    </xf>
    <xf numFmtId="176" fontId="17" fillId="0" borderId="1" xfId="0" applyNumberFormat="1" applyFont="1" applyBorder="1" applyAlignment="1">
      <alignment horizontal="right" vertical="center"/>
    </xf>
    <xf numFmtId="41" fontId="0" fillId="0" borderId="0" xfId="4" applyFont="1" applyBorder="1">
      <alignment vertical="center"/>
    </xf>
    <xf numFmtId="41" fontId="0" fillId="0" borderId="0" xfId="4" applyFont="1">
      <alignment vertical="center"/>
    </xf>
    <xf numFmtId="0" fontId="17" fillId="0" borderId="0" xfId="16" applyFont="1">
      <alignment vertical="center"/>
    </xf>
    <xf numFmtId="0" fontId="10" fillId="2" borderId="1" xfId="16" applyFont="1" applyFill="1" applyBorder="1" applyAlignment="1">
      <alignment horizontal="center" vertical="center" wrapText="1"/>
    </xf>
    <xf numFmtId="0" fontId="10" fillId="2" borderId="2" xfId="16" applyFont="1" applyFill="1" applyBorder="1" applyAlignment="1">
      <alignment horizontal="center" vertical="center" wrapText="1"/>
    </xf>
    <xf numFmtId="41" fontId="42" fillId="0" borderId="1" xfId="4" applyFont="1" applyFill="1" applyBorder="1" applyAlignment="1">
      <alignment horizontal="right" vertical="center"/>
    </xf>
    <xf numFmtId="176" fontId="11" fillId="0" borderId="1" xfId="16" applyNumberFormat="1" applyFont="1" applyBorder="1" applyAlignment="1">
      <alignment horizontal="right" vertical="center" wrapText="1"/>
    </xf>
    <xf numFmtId="176" fontId="11" fillId="0" borderId="2" xfId="16" applyNumberFormat="1" applyFont="1" applyBorder="1" applyAlignment="1">
      <alignment horizontal="right" vertical="center" wrapText="1"/>
    </xf>
    <xf numFmtId="0" fontId="42" fillId="0" borderId="3" xfId="16" applyFont="1" applyFill="1" applyBorder="1" applyAlignment="1">
      <alignment horizontal="center" vertical="center"/>
    </xf>
    <xf numFmtId="176" fontId="11" fillId="0" borderId="1" xfId="16" applyNumberFormat="1" applyFont="1" applyFill="1" applyBorder="1" applyAlignment="1">
      <alignment horizontal="right" vertical="center" wrapText="1"/>
    </xf>
    <xf numFmtId="176" fontId="11" fillId="0" borderId="2" xfId="16" applyNumberFormat="1" applyFont="1" applyFill="1" applyBorder="1" applyAlignment="1">
      <alignment horizontal="right" vertical="center" wrapText="1"/>
    </xf>
    <xf numFmtId="0" fontId="11" fillId="0" borderId="30" xfId="16" applyFont="1" applyBorder="1" applyAlignment="1">
      <alignment horizontal="center" vertical="center" wrapText="1"/>
    </xf>
    <xf numFmtId="41" fontId="42" fillId="0" borderId="4" xfId="4" applyFont="1" applyFill="1" applyBorder="1" applyAlignment="1">
      <alignment horizontal="right" vertical="center"/>
    </xf>
    <xf numFmtId="176" fontId="11" fillId="0" borderId="4" xfId="16" applyNumberFormat="1" applyFont="1" applyBorder="1" applyAlignment="1">
      <alignment horizontal="right" vertical="center" wrapText="1"/>
    </xf>
    <xf numFmtId="176" fontId="11" fillId="0" borderId="31" xfId="16" applyNumberFormat="1" applyFont="1" applyBorder="1" applyAlignment="1">
      <alignment horizontal="right" vertical="center" wrapText="1"/>
    </xf>
    <xf numFmtId="41" fontId="11" fillId="0" borderId="33" xfId="5" applyFont="1" applyBorder="1" applyAlignment="1">
      <alignment horizontal="right" vertical="center" wrapText="1"/>
    </xf>
    <xf numFmtId="176" fontId="11" fillId="0" borderId="33" xfId="16" applyNumberFormat="1" applyFont="1" applyBorder="1" applyAlignment="1">
      <alignment horizontal="right" vertical="center" wrapText="1"/>
    </xf>
    <xf numFmtId="0" fontId="20" fillId="0" borderId="0" xfId="16" applyFont="1" applyBorder="1" applyAlignment="1">
      <alignment horizontal="left" vertical="center" wrapText="1"/>
    </xf>
    <xf numFmtId="3" fontId="17" fillId="0" borderId="0" xfId="16" applyNumberFormat="1" applyFont="1" applyBorder="1" applyAlignment="1">
      <alignment horizontal="center" vertical="center" wrapText="1"/>
    </xf>
    <xf numFmtId="176" fontId="17" fillId="0" borderId="0" xfId="16" applyNumberFormat="1" applyFont="1" applyBorder="1" applyAlignment="1">
      <alignment horizontal="center" vertical="center" wrapText="1"/>
    </xf>
    <xf numFmtId="41" fontId="11" fillId="0" borderId="1" xfId="4" applyFont="1" applyFill="1" applyBorder="1" applyAlignment="1">
      <alignment horizontal="center" vertical="center" wrapText="1"/>
    </xf>
    <xf numFmtId="176" fontId="11" fillId="0" borderId="1" xfId="16" applyNumberFormat="1" applyFont="1" applyFill="1" applyBorder="1" applyAlignment="1">
      <alignment horizontal="center" vertical="center" wrapText="1"/>
    </xf>
    <xf numFmtId="176" fontId="11" fillId="0" borderId="2" xfId="16" applyNumberFormat="1" applyFont="1" applyFill="1" applyBorder="1" applyAlignment="1">
      <alignment horizontal="center" vertical="center" wrapText="1"/>
    </xf>
    <xf numFmtId="0" fontId="11" fillId="0" borderId="32" xfId="16" applyFont="1" applyBorder="1" applyAlignment="1">
      <alignment horizontal="center" vertical="center" wrapText="1"/>
    </xf>
    <xf numFmtId="41" fontId="11" fillId="0" borderId="33" xfId="4" applyFont="1" applyFill="1" applyBorder="1" applyAlignment="1">
      <alignment horizontal="center" vertical="center" wrapText="1"/>
    </xf>
    <xf numFmtId="176" fontId="11" fillId="0" borderId="33" xfId="16" applyNumberFormat="1" applyFont="1" applyFill="1" applyBorder="1" applyAlignment="1">
      <alignment horizontal="center" vertical="center" wrapText="1"/>
    </xf>
    <xf numFmtId="176" fontId="11" fillId="0" borderId="34" xfId="16" applyNumberFormat="1" applyFont="1" applyFill="1" applyBorder="1" applyAlignment="1">
      <alignment horizontal="center" vertical="center" wrapText="1"/>
    </xf>
    <xf numFmtId="0" fontId="17" fillId="0" borderId="0" xfId="16" applyFont="1" applyAlignment="1">
      <alignment horizontal="center" vertical="center"/>
    </xf>
    <xf numFmtId="0" fontId="43" fillId="0" borderId="0" xfId="16" applyFont="1">
      <alignment vertical="center"/>
    </xf>
    <xf numFmtId="0" fontId="44" fillId="0" borderId="0" xfId="0" applyFont="1" applyAlignment="1">
      <alignment horizontal="justify" vertical="center"/>
    </xf>
    <xf numFmtId="0" fontId="18" fillId="0" borderId="0" xfId="16" applyFont="1">
      <alignment vertical="center"/>
    </xf>
    <xf numFmtId="0" fontId="19" fillId="2" borderId="1" xfId="16" applyFont="1" applyFill="1" applyBorder="1" applyAlignment="1">
      <alignment horizontal="center" vertical="center" wrapText="1"/>
    </xf>
    <xf numFmtId="0" fontId="19" fillId="2" borderId="2" xfId="16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41" fontId="18" fillId="0" borderId="1" xfId="4" applyFont="1" applyBorder="1">
      <alignment vertical="center"/>
    </xf>
    <xf numFmtId="176" fontId="18" fillId="0" borderId="1" xfId="16" applyNumberFormat="1" applyFont="1" applyFill="1" applyBorder="1" applyAlignment="1">
      <alignment horizontal="center" vertical="center" wrapText="1"/>
    </xf>
    <xf numFmtId="10" fontId="18" fillId="0" borderId="2" xfId="16" applyNumberFormat="1" applyFont="1" applyFill="1" applyBorder="1" applyAlignment="1">
      <alignment horizontal="center" vertical="center" wrapText="1"/>
    </xf>
    <xf numFmtId="41" fontId="18" fillId="0" borderId="1" xfId="4" applyFont="1" applyFill="1" applyBorder="1" applyAlignment="1">
      <alignment horizontal="center" vertical="center" wrapText="1"/>
    </xf>
    <xf numFmtId="0" fontId="18" fillId="0" borderId="3" xfId="16" applyFont="1" applyFill="1" applyBorder="1" applyAlignment="1">
      <alignment horizontal="center" vertical="center" wrapText="1"/>
    </xf>
    <xf numFmtId="0" fontId="18" fillId="0" borderId="30" xfId="16" applyFont="1" applyFill="1" applyBorder="1" applyAlignment="1">
      <alignment horizontal="center" vertical="center" wrapText="1"/>
    </xf>
    <xf numFmtId="41" fontId="18" fillId="0" borderId="4" xfId="4" applyFont="1" applyFill="1" applyBorder="1" applyAlignment="1">
      <alignment horizontal="center" vertical="center" wrapText="1"/>
    </xf>
    <xf numFmtId="176" fontId="18" fillId="0" borderId="4" xfId="16" applyNumberFormat="1" applyFont="1" applyFill="1" applyBorder="1" applyAlignment="1">
      <alignment horizontal="center" vertical="center" wrapText="1"/>
    </xf>
    <xf numFmtId="10" fontId="18" fillId="0" borderId="31" xfId="16" applyNumberFormat="1" applyFont="1" applyFill="1" applyBorder="1" applyAlignment="1">
      <alignment horizontal="center" vertical="center" wrapText="1"/>
    </xf>
    <xf numFmtId="0" fontId="18" fillId="0" borderId="32" xfId="16" applyFont="1" applyFill="1" applyBorder="1" applyAlignment="1">
      <alignment horizontal="center" vertical="center" wrapText="1"/>
    </xf>
    <xf numFmtId="41" fontId="18" fillId="0" borderId="33" xfId="4" applyFont="1" applyFill="1" applyBorder="1" applyAlignment="1">
      <alignment horizontal="center" vertical="center" wrapText="1"/>
    </xf>
    <xf numFmtId="176" fontId="18" fillId="0" borderId="33" xfId="16" applyNumberFormat="1" applyFont="1" applyFill="1" applyBorder="1" applyAlignment="1">
      <alignment horizontal="center" vertical="center" wrapText="1"/>
    </xf>
    <xf numFmtId="10" fontId="18" fillId="0" borderId="34" xfId="16" applyNumberFormat="1" applyFont="1" applyFill="1" applyBorder="1" applyAlignment="1">
      <alignment horizontal="center" vertical="center" wrapText="1"/>
    </xf>
    <xf numFmtId="41" fontId="14" fillId="0" borderId="4" xfId="4" applyFont="1" applyBorder="1" applyAlignment="1">
      <alignment horizontal="center" vertical="center"/>
    </xf>
    <xf numFmtId="41" fontId="8" fillId="0" borderId="4" xfId="4" applyFont="1" applyBorder="1">
      <alignment vertical="center"/>
    </xf>
    <xf numFmtId="176" fontId="17" fillId="0" borderId="4" xfId="0" applyNumberFormat="1" applyFont="1" applyBorder="1" applyAlignment="1">
      <alignment horizontal="right" vertical="center" indent="1"/>
    </xf>
    <xf numFmtId="41" fontId="17" fillId="0" borderId="12" xfId="4" applyFont="1" applyBorder="1" applyAlignment="1">
      <alignment horizontal="right" vertical="center" indent="1"/>
    </xf>
    <xf numFmtId="176" fontId="17" fillId="0" borderId="12" xfId="0" applyNumberFormat="1" applyFont="1" applyBorder="1" applyAlignment="1">
      <alignment horizontal="right" vertical="center" indent="1"/>
    </xf>
    <xf numFmtId="0" fontId="45" fillId="0" borderId="0" xfId="0" applyFont="1" applyAlignment="1">
      <alignment vertical="center"/>
    </xf>
    <xf numFmtId="3" fontId="13" fillId="0" borderId="0" xfId="0" applyNumberFormat="1" applyFont="1" applyAlignment="1">
      <alignment vertical="center"/>
    </xf>
    <xf numFmtId="176" fontId="17" fillId="0" borderId="0" xfId="0" applyNumberFormat="1" applyFont="1" applyBorder="1" applyAlignment="1">
      <alignment horizontal="right" vertical="center" indent="1"/>
    </xf>
    <xf numFmtId="3" fontId="13" fillId="0" borderId="0" xfId="0" applyNumberFormat="1" applyFont="1" applyBorder="1" applyAlignment="1">
      <alignment vertical="center"/>
    </xf>
    <xf numFmtId="3" fontId="14" fillId="0" borderId="0" xfId="0" applyNumberFormat="1" applyFont="1" applyAlignment="1">
      <alignment vertical="center"/>
    </xf>
    <xf numFmtId="0" fontId="32" fillId="0" borderId="0" xfId="0" applyFont="1" applyAlignment="1">
      <alignment horizontal="center" vertical="center"/>
    </xf>
    <xf numFmtId="0" fontId="6" fillId="0" borderId="1" xfId="89" applyFont="1" applyBorder="1" applyAlignment="1">
      <alignment horizontal="center" vertical="center"/>
    </xf>
    <xf numFmtId="0" fontId="6" fillId="0" borderId="1" xfId="90" applyFont="1" applyBorder="1" applyAlignment="1">
      <alignment horizontal="center" vertical="center"/>
    </xf>
    <xf numFmtId="41" fontId="5" fillId="0" borderId="1" xfId="4" applyFont="1" applyBorder="1" applyAlignment="1">
      <alignment horizontal="center" vertical="center"/>
    </xf>
    <xf numFmtId="0" fontId="6" fillId="0" borderId="0" xfId="31" applyFont="1" applyAlignment="1">
      <alignment horizontal="center" vertical="center"/>
    </xf>
    <xf numFmtId="0" fontId="6" fillId="0" borderId="18" xfId="89" applyFont="1" applyBorder="1" applyAlignment="1">
      <alignment horizontal="center" vertical="center"/>
    </xf>
    <xf numFmtId="0" fontId="6" fillId="0" borderId="18" xfId="90" applyFont="1" applyBorder="1" applyAlignment="1">
      <alignment horizontal="center" vertical="center"/>
    </xf>
    <xf numFmtId="41" fontId="5" fillId="0" borderId="18" xfId="4" applyFont="1" applyBorder="1" applyAlignment="1">
      <alignment horizontal="center" vertical="center"/>
    </xf>
    <xf numFmtId="0" fontId="6" fillId="0" borderId="1" xfId="91" applyFont="1" applyBorder="1" applyAlignment="1">
      <alignment horizontal="center" vertical="center"/>
    </xf>
    <xf numFmtId="0" fontId="6" fillId="0" borderId="1" xfId="92" applyFont="1" applyBorder="1" applyAlignment="1">
      <alignment horizontal="center" vertical="center"/>
    </xf>
    <xf numFmtId="0" fontId="6" fillId="0" borderId="18" xfId="91" applyFont="1" applyBorder="1" applyAlignment="1">
      <alignment horizontal="center" vertical="center"/>
    </xf>
    <xf numFmtId="0" fontId="6" fillId="0" borderId="18" xfId="92" applyFont="1" applyBorder="1" applyAlignment="1">
      <alignment horizontal="center" vertical="center"/>
    </xf>
    <xf numFmtId="0" fontId="6" fillId="0" borderId="1" xfId="93" applyFont="1" applyBorder="1" applyAlignment="1">
      <alignment horizontal="center" vertical="center"/>
    </xf>
    <xf numFmtId="0" fontId="6" fillId="0" borderId="1" xfId="94" applyFont="1" applyBorder="1" applyAlignment="1">
      <alignment horizontal="center" vertical="center"/>
    </xf>
    <xf numFmtId="0" fontId="6" fillId="0" borderId="18" xfId="93" applyFont="1" applyBorder="1" applyAlignment="1">
      <alignment horizontal="center" vertical="center"/>
    </xf>
    <xf numFmtId="0" fontId="6" fillId="0" borderId="18" xfId="94" applyFont="1" applyBorder="1" applyAlignment="1">
      <alignment horizontal="center" vertical="center"/>
    </xf>
    <xf numFmtId="0" fontId="5" fillId="0" borderId="1" xfId="95" applyFont="1" applyBorder="1" applyAlignment="1">
      <alignment horizontal="center" vertical="center"/>
    </xf>
    <xf numFmtId="0" fontId="42" fillId="0" borderId="1" xfId="96" applyFont="1" applyBorder="1" applyAlignment="1">
      <alignment horizontal="center" vertical="center"/>
    </xf>
    <xf numFmtId="0" fontId="5" fillId="0" borderId="18" xfId="95" applyFont="1" applyBorder="1" applyAlignment="1">
      <alignment horizontal="center" vertical="center"/>
    </xf>
    <xf numFmtId="0" fontId="42" fillId="0" borderId="18" xfId="96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41" fontId="8" fillId="0" borderId="0" xfId="4" applyFont="1" applyBorder="1">
      <alignment vertical="center"/>
    </xf>
    <xf numFmtId="0" fontId="47" fillId="0" borderId="0" xfId="0" applyFont="1">
      <alignment vertical="center"/>
    </xf>
    <xf numFmtId="0" fontId="32" fillId="0" borderId="1" xfId="0" applyFont="1" applyBorder="1" applyAlignment="1">
      <alignment horizontal="center" vertical="center"/>
    </xf>
    <xf numFmtId="41" fontId="5" fillId="0" borderId="1" xfId="4" applyFont="1" applyBorder="1">
      <alignment vertical="center"/>
    </xf>
    <xf numFmtId="41" fontId="18" fillId="0" borderId="8" xfId="4" applyFont="1" applyBorder="1" applyAlignment="1">
      <alignment horizontal="right" vertical="center" indent="2"/>
    </xf>
    <xf numFmtId="41" fontId="18" fillId="0" borderId="10" xfId="4" applyFont="1" applyBorder="1" applyAlignment="1">
      <alignment horizontal="right" vertical="center" indent="2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4" fillId="0" borderId="11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176" fontId="18" fillId="0" borderId="1" xfId="0" applyNumberFormat="1" applyFont="1" applyBorder="1" applyAlignment="1">
      <alignment horizontal="right" vertical="center" indent="2"/>
    </xf>
    <xf numFmtId="176" fontId="19" fillId="0" borderId="1" xfId="0" applyNumberFormat="1" applyFont="1" applyBorder="1" applyAlignment="1">
      <alignment horizontal="right" vertical="center" indent="2"/>
    </xf>
    <xf numFmtId="41" fontId="19" fillId="0" borderId="1" xfId="4" applyFont="1" applyBorder="1" applyAlignment="1">
      <alignment horizontal="right" vertical="center" indent="2"/>
    </xf>
    <xf numFmtId="0" fontId="20" fillId="0" borderId="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Border="1" applyAlignment="1">
      <alignment horizontal="right" vertical="center"/>
    </xf>
    <xf numFmtId="0" fontId="21" fillId="2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justify" vertical="center"/>
    </xf>
    <xf numFmtId="0" fontId="30" fillId="0" borderId="0" xfId="0" applyFont="1" applyBorder="1" applyAlignment="1">
      <alignment vertical="center"/>
    </xf>
    <xf numFmtId="0" fontId="16" fillId="2" borderId="13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15" fillId="0" borderId="0" xfId="0" applyFont="1" applyAlignment="1">
      <alignment horizontal="justify" vertical="center"/>
    </xf>
    <xf numFmtId="0" fontId="29" fillId="0" borderId="0" xfId="0" applyFont="1" applyAlignment="1">
      <alignment vertical="center"/>
    </xf>
    <xf numFmtId="0" fontId="25" fillId="0" borderId="0" xfId="0" applyFont="1" applyAlignment="1">
      <alignment horizontal="justify" vertical="center"/>
    </xf>
    <xf numFmtId="0" fontId="25" fillId="0" borderId="0" xfId="0" applyFont="1" applyAlignment="1">
      <alignment vertical="center"/>
    </xf>
    <xf numFmtId="0" fontId="30" fillId="0" borderId="0" xfId="0" applyFont="1" applyBorder="1" applyAlignment="1">
      <alignment horizontal="left" vertical="center"/>
    </xf>
    <xf numFmtId="177" fontId="39" fillId="0" borderId="8" xfId="0" applyNumberFormat="1" applyFont="1" applyBorder="1" applyAlignment="1">
      <alignment horizontal="right" vertical="center" wrapText="1"/>
    </xf>
    <xf numFmtId="177" fontId="39" fillId="0" borderId="10" xfId="0" applyNumberFormat="1" applyFont="1" applyBorder="1" applyAlignment="1">
      <alignment horizontal="right" vertical="center" wrapText="1"/>
    </xf>
    <xf numFmtId="177" fontId="39" fillId="0" borderId="8" xfId="0" applyNumberFormat="1" applyFont="1" applyFill="1" applyBorder="1" applyAlignment="1">
      <alignment horizontal="right" vertical="center" wrapText="1"/>
    </xf>
    <xf numFmtId="177" fontId="39" fillId="0" borderId="10" xfId="0" applyNumberFormat="1" applyFont="1" applyFill="1" applyBorder="1" applyAlignment="1">
      <alignment horizontal="right" vertical="center" wrapText="1"/>
    </xf>
    <xf numFmtId="0" fontId="11" fillId="0" borderId="16" xfId="16" applyFont="1" applyFill="1" applyBorder="1" applyAlignment="1">
      <alignment horizontal="center" vertical="center" wrapText="1"/>
    </xf>
    <xf numFmtId="0" fontId="11" fillId="0" borderId="40" xfId="16" applyFont="1" applyFill="1" applyBorder="1" applyAlignment="1">
      <alignment horizontal="center" vertical="center" wrapText="1"/>
    </xf>
    <xf numFmtId="0" fontId="11" fillId="0" borderId="12" xfId="16" applyFont="1" applyFill="1" applyBorder="1" applyAlignment="1">
      <alignment horizontal="center" vertical="center" wrapText="1"/>
    </xf>
    <xf numFmtId="0" fontId="39" fillId="0" borderId="8" xfId="0" applyFont="1" applyFill="1" applyBorder="1" applyAlignment="1">
      <alignment horizontal="right" vertical="center" wrapText="1"/>
    </xf>
    <xf numFmtId="0" fontId="39" fillId="0" borderId="10" xfId="0" applyFont="1" applyFill="1" applyBorder="1" applyAlignment="1">
      <alignment horizontal="right" vertical="center" wrapText="1"/>
    </xf>
    <xf numFmtId="0" fontId="10" fillId="2" borderId="14" xfId="16" applyFont="1" applyFill="1" applyBorder="1" applyAlignment="1">
      <alignment horizontal="center" vertical="center" wrapText="1"/>
    </xf>
    <xf numFmtId="0" fontId="10" fillId="2" borderId="15" xfId="16" applyFont="1" applyFill="1" applyBorder="1" applyAlignment="1">
      <alignment horizontal="center" vertical="center" wrapText="1"/>
    </xf>
    <xf numFmtId="0" fontId="11" fillId="0" borderId="8" xfId="16" applyFont="1" applyFill="1" applyBorder="1" applyAlignment="1">
      <alignment horizontal="right" vertical="center" wrapText="1"/>
    </xf>
    <xf numFmtId="0" fontId="11" fillId="0" borderId="10" xfId="16" applyFont="1" applyFill="1" applyBorder="1" applyAlignment="1">
      <alignment horizontal="right" vertical="center" wrapText="1"/>
    </xf>
    <xf numFmtId="0" fontId="39" fillId="0" borderId="9" xfId="0" applyFont="1" applyFill="1" applyBorder="1" applyAlignment="1">
      <alignment horizontal="right" vertical="center" wrapText="1"/>
    </xf>
    <xf numFmtId="0" fontId="11" fillId="0" borderId="1" xfId="16" applyFont="1" applyBorder="1" applyAlignment="1">
      <alignment horizontal="center" vertical="center" wrapText="1"/>
    </xf>
    <xf numFmtId="0" fontId="11" fillId="0" borderId="2" xfId="16" applyFont="1" applyBorder="1" applyAlignment="1">
      <alignment horizontal="center" vertical="center" wrapText="1"/>
    </xf>
    <xf numFmtId="9" fontId="23" fillId="0" borderId="35" xfId="88" applyFont="1" applyBorder="1" applyAlignment="1">
      <alignment horizontal="center" vertical="center" wrapText="1"/>
    </xf>
    <xf numFmtId="9" fontId="23" fillId="0" borderId="36" xfId="88" applyFont="1" applyBorder="1" applyAlignment="1">
      <alignment horizontal="center" vertical="center" wrapText="1"/>
    </xf>
    <xf numFmtId="41" fontId="23" fillId="0" borderId="35" xfId="4" applyFont="1" applyBorder="1" applyAlignment="1">
      <alignment horizontal="center" vertical="center" wrapText="1"/>
    </xf>
    <xf numFmtId="41" fontId="23" fillId="0" borderId="36" xfId="4" applyFont="1" applyBorder="1" applyAlignment="1">
      <alignment horizontal="center" vertical="center" wrapText="1"/>
    </xf>
    <xf numFmtId="9" fontId="23" fillId="0" borderId="35" xfId="4" applyNumberFormat="1" applyFont="1" applyBorder="1" applyAlignment="1">
      <alignment horizontal="center" vertical="center" wrapText="1"/>
    </xf>
    <xf numFmtId="9" fontId="23" fillId="0" borderId="36" xfId="4" applyNumberFormat="1" applyFont="1" applyBorder="1" applyAlignment="1">
      <alignment horizontal="center" vertical="center" wrapText="1"/>
    </xf>
    <xf numFmtId="41" fontId="23" fillId="0" borderId="37" xfId="4" applyFont="1" applyBorder="1" applyAlignment="1">
      <alignment horizontal="center" vertical="center" wrapText="1"/>
    </xf>
    <xf numFmtId="0" fontId="11" fillId="0" borderId="3" xfId="16" applyFont="1" applyBorder="1" applyAlignment="1">
      <alignment horizontal="center" vertical="center" wrapText="1"/>
    </xf>
    <xf numFmtId="0" fontId="11" fillId="0" borderId="17" xfId="16" applyFont="1" applyBorder="1" applyAlignment="1">
      <alignment horizontal="center" vertical="center" wrapText="1"/>
    </xf>
    <xf numFmtId="0" fontId="10" fillId="2" borderId="13" xfId="16" applyFont="1" applyFill="1" applyBorder="1" applyAlignment="1">
      <alignment horizontal="center" vertical="center" wrapText="1"/>
    </xf>
    <xf numFmtId="0" fontId="10" fillId="2" borderId="3" xfId="16" applyFont="1" applyFill="1" applyBorder="1" applyAlignment="1">
      <alignment horizontal="center" vertical="center" wrapText="1"/>
    </xf>
    <xf numFmtId="0" fontId="10" fillId="2" borderId="23" xfId="16" applyFont="1" applyFill="1" applyBorder="1" applyAlignment="1">
      <alignment horizontal="center" vertical="center" wrapText="1"/>
    </xf>
    <xf numFmtId="0" fontId="10" fillId="2" borderId="24" xfId="16" applyFont="1" applyFill="1" applyBorder="1" applyAlignment="1">
      <alignment horizontal="center" vertical="center" wrapText="1"/>
    </xf>
    <xf numFmtId="0" fontId="10" fillId="2" borderId="25" xfId="16" applyFont="1" applyFill="1" applyBorder="1" applyAlignment="1">
      <alignment horizontal="center" vertical="center" wrapText="1"/>
    </xf>
    <xf numFmtId="0" fontId="10" fillId="2" borderId="26" xfId="16" applyFont="1" applyFill="1" applyBorder="1" applyAlignment="1">
      <alignment horizontal="center" vertical="center" wrapText="1"/>
    </xf>
    <xf numFmtId="0" fontId="10" fillId="2" borderId="8" xfId="16" applyFont="1" applyFill="1" applyBorder="1" applyAlignment="1">
      <alignment horizontal="center" vertical="center" wrapText="1"/>
    </xf>
    <xf numFmtId="0" fontId="10" fillId="2" borderId="9" xfId="16" applyFont="1" applyFill="1" applyBorder="1" applyAlignment="1">
      <alignment horizontal="center" vertical="center" wrapText="1"/>
    </xf>
    <xf numFmtId="0" fontId="10" fillId="2" borderId="10" xfId="16" applyFont="1" applyFill="1" applyBorder="1" applyAlignment="1">
      <alignment horizontal="center" vertical="center" wrapText="1"/>
    </xf>
    <xf numFmtId="0" fontId="10" fillId="2" borderId="28" xfId="16" applyFont="1" applyFill="1" applyBorder="1" applyAlignment="1">
      <alignment horizontal="center" vertical="center" wrapText="1"/>
    </xf>
    <xf numFmtId="0" fontId="36" fillId="2" borderId="1" xfId="16" applyFont="1" applyFill="1" applyBorder="1" applyAlignment="1">
      <alignment horizontal="center" vertical="center" wrapText="1"/>
    </xf>
    <xf numFmtId="0" fontId="33" fillId="0" borderId="5" xfId="16" applyFont="1" applyBorder="1" applyAlignment="1">
      <alignment horizontal="center" vertical="center"/>
    </xf>
    <xf numFmtId="0" fontId="33" fillId="0" borderId="6" xfId="16" applyFont="1" applyBorder="1" applyAlignment="1">
      <alignment horizontal="center" vertical="center"/>
    </xf>
    <xf numFmtId="0" fontId="33" fillId="0" borderId="7" xfId="16" applyFont="1" applyBorder="1" applyAlignment="1">
      <alignment horizontal="center" vertical="center"/>
    </xf>
    <xf numFmtId="0" fontId="19" fillId="0" borderId="0" xfId="16" applyFont="1" applyAlignment="1">
      <alignment horizontal="left" vertical="center"/>
    </xf>
    <xf numFmtId="0" fontId="36" fillId="2" borderId="13" xfId="16" applyFont="1" applyFill="1" applyBorder="1" applyAlignment="1">
      <alignment horizontal="center" vertical="center" wrapText="1"/>
    </xf>
    <xf numFmtId="0" fontId="36" fillId="2" borderId="3" xfId="16" applyFont="1" applyFill="1" applyBorder="1" applyAlignment="1">
      <alignment horizontal="center" vertical="center" wrapText="1"/>
    </xf>
    <xf numFmtId="0" fontId="36" fillId="2" borderId="14" xfId="16" applyFont="1" applyFill="1" applyBorder="1" applyAlignment="1">
      <alignment horizontal="center" vertical="center" wrapText="1"/>
    </xf>
    <xf numFmtId="0" fontId="36" fillId="2" borderId="15" xfId="16" applyFont="1" applyFill="1" applyBorder="1" applyAlignment="1">
      <alignment horizontal="center" vertical="center" wrapText="1"/>
    </xf>
    <xf numFmtId="0" fontId="36" fillId="2" borderId="2" xfId="16" applyFont="1" applyFill="1" applyBorder="1" applyAlignment="1">
      <alignment horizontal="center" vertical="center" wrapText="1"/>
    </xf>
    <xf numFmtId="41" fontId="14" fillId="0" borderId="1" xfId="4" applyFont="1" applyBorder="1" applyAlignment="1">
      <alignment horizontal="center" vertical="center"/>
    </xf>
    <xf numFmtId="0" fontId="40" fillId="0" borderId="5" xfId="16" applyFont="1" applyBorder="1" applyAlignment="1">
      <alignment horizontal="center" vertical="center"/>
    </xf>
    <xf numFmtId="0" fontId="40" fillId="0" borderId="6" xfId="16" applyFont="1" applyBorder="1" applyAlignment="1">
      <alignment horizontal="center" vertical="center"/>
    </xf>
    <xf numFmtId="0" fontId="40" fillId="0" borderId="7" xfId="16" applyFont="1" applyBorder="1" applyAlignment="1">
      <alignment horizontal="center" vertical="center"/>
    </xf>
    <xf numFmtId="0" fontId="14" fillId="0" borderId="11" xfId="16" applyFont="1" applyBorder="1" applyAlignment="1">
      <alignment horizontal="left" vertical="center"/>
    </xf>
    <xf numFmtId="0" fontId="35" fillId="0" borderId="0" xfId="16" applyFont="1" applyAlignment="1">
      <alignment horizontal="left" vertical="center"/>
    </xf>
    <xf numFmtId="0" fontId="18" fillId="0" borderId="0" xfId="16" applyFont="1" applyBorder="1" applyAlignment="1">
      <alignment horizontal="left" vertical="center"/>
    </xf>
    <xf numFmtId="0" fontId="35" fillId="0" borderId="0" xfId="16" applyFont="1" applyBorder="1" applyAlignment="1">
      <alignment horizontal="left" vertical="center"/>
    </xf>
    <xf numFmtId="0" fontId="37" fillId="2" borderId="1" xfId="0" applyFont="1" applyFill="1" applyBorder="1" applyAlignment="1">
      <alignment horizontal="center" vertical="center"/>
    </xf>
    <xf numFmtId="0" fontId="12" fillId="0" borderId="0" xfId="16" applyFont="1" applyAlignment="1">
      <alignment horizontal="left" vertical="center"/>
    </xf>
    <xf numFmtId="0" fontId="19" fillId="2" borderId="16" xfId="16" applyFont="1" applyFill="1" applyBorder="1" applyAlignment="1">
      <alignment horizontal="center" vertical="center" wrapText="1"/>
    </xf>
    <xf numFmtId="0" fontId="19" fillId="2" borderId="40" xfId="16" applyFont="1" applyFill="1" applyBorder="1" applyAlignment="1">
      <alignment horizontal="center" vertical="center" wrapText="1"/>
    </xf>
    <xf numFmtId="0" fontId="19" fillId="2" borderId="12" xfId="16" applyFont="1" applyFill="1" applyBorder="1" applyAlignment="1">
      <alignment horizontal="center" vertical="center" wrapText="1"/>
    </xf>
    <xf numFmtId="0" fontId="19" fillId="2" borderId="13" xfId="16" applyFont="1" applyFill="1" applyBorder="1" applyAlignment="1">
      <alignment horizontal="center" vertical="center" wrapText="1"/>
    </xf>
    <xf numFmtId="0" fontId="19" fillId="2" borderId="3" xfId="16" applyFont="1" applyFill="1" applyBorder="1" applyAlignment="1">
      <alignment horizontal="center" vertical="center" wrapText="1"/>
    </xf>
    <xf numFmtId="0" fontId="19" fillId="2" borderId="14" xfId="16" applyFont="1" applyFill="1" applyBorder="1" applyAlignment="1">
      <alignment horizontal="center" vertical="center" wrapText="1"/>
    </xf>
    <xf numFmtId="0" fontId="19" fillId="2" borderId="15" xfId="16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left" vertical="center" wrapText="1"/>
    </xf>
    <xf numFmtId="0" fontId="33" fillId="0" borderId="0" xfId="0" applyFont="1" applyAlignment="1">
      <alignment horizontal="justify" vertical="center"/>
    </xf>
    <xf numFmtId="0" fontId="22" fillId="0" borderId="0" xfId="0" applyFont="1" applyAlignment="1">
      <alignment vertical="center"/>
    </xf>
    <xf numFmtId="0" fontId="44" fillId="0" borderId="0" xfId="0" applyFont="1" applyAlignment="1">
      <alignment horizontal="justify" vertical="center"/>
    </xf>
    <xf numFmtId="0" fontId="44" fillId="0" borderId="0" xfId="0" applyFont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6" fillId="2" borderId="42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justify" vertical="center"/>
    </xf>
    <xf numFmtId="0" fontId="14" fillId="0" borderId="0" xfId="0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10" fillId="2" borderId="22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left" vertical="center"/>
    </xf>
    <xf numFmtId="0" fontId="35" fillId="0" borderId="21" xfId="0" applyFont="1" applyBorder="1" applyAlignment="1">
      <alignment horizontal="left" vertical="center"/>
    </xf>
  </cellXfs>
  <cellStyles count="97">
    <cellStyle name="백분율" xfId="88" builtinId="5"/>
    <cellStyle name="백분율 2" xfId="1"/>
    <cellStyle name="백분율 2 2" xfId="2"/>
    <cellStyle name="백분율 3" xfId="3"/>
    <cellStyle name="쉼표 [0]" xfId="4" builtinId="6"/>
    <cellStyle name="쉼표 [0] 2" xfId="5"/>
    <cellStyle name="쉼표 [0] 2 2" xfId="6"/>
    <cellStyle name="쉼표 [0] 3" xfId="7"/>
    <cellStyle name="표준" xfId="0" builtinId="0"/>
    <cellStyle name="표준 10" xfId="8"/>
    <cellStyle name="표준 10 2" xfId="9"/>
    <cellStyle name="표준 10 2 2" xfId="10"/>
    <cellStyle name="표준 10 3" xfId="11"/>
    <cellStyle name="표준 10 4" xfId="12"/>
    <cellStyle name="표준 10 5" xfId="13"/>
    <cellStyle name="표준 10 6" xfId="14"/>
    <cellStyle name="표준 11" xfId="90"/>
    <cellStyle name="표준 12" xfId="15"/>
    <cellStyle name="표준 14" xfId="84"/>
    <cellStyle name="표준 15" xfId="85"/>
    <cellStyle name="표준 16" xfId="86"/>
    <cellStyle name="표준 18" xfId="87"/>
    <cellStyle name="표준 2" xfId="16"/>
    <cellStyle name="표준 2 2" xfId="17"/>
    <cellStyle name="표준 2 2 2" xfId="18"/>
    <cellStyle name="표준 2 2 2 2" xfId="19"/>
    <cellStyle name="표준 2 2 3" xfId="20"/>
    <cellStyle name="표준 2 2 4" xfId="21"/>
    <cellStyle name="표준 2 2 5" xfId="22"/>
    <cellStyle name="표준 2 2 6" xfId="23"/>
    <cellStyle name="표준 2 2 7" xfId="24"/>
    <cellStyle name="표준 2 3" xfId="25"/>
    <cellStyle name="표준 2 3 2" xfId="26"/>
    <cellStyle name="표준 2 3 2 2" xfId="27"/>
    <cellStyle name="표준 2 3 2 2 2" xfId="28"/>
    <cellStyle name="표준 2 4" xfId="29"/>
    <cellStyle name="표준 20" xfId="92"/>
    <cellStyle name="표준 23" xfId="94"/>
    <cellStyle name="표준 3 2" xfId="30"/>
    <cellStyle name="표준 3 3" xfId="31"/>
    <cellStyle name="표준 3 3 2" xfId="32"/>
    <cellStyle name="표준 3 3 2 2" xfId="33"/>
    <cellStyle name="표준 3 3 3" xfId="34"/>
    <cellStyle name="표준 3 3 4" xfId="35"/>
    <cellStyle name="표준 3 3 5" xfId="36"/>
    <cellStyle name="표준 3 3 6" xfId="37"/>
    <cellStyle name="표준 3 4" xfId="38"/>
    <cellStyle name="표준 3 4 2" xfId="39"/>
    <cellStyle name="표준 3 4 2 2" xfId="40"/>
    <cellStyle name="표준 34" xfId="95"/>
    <cellStyle name="표준 35" xfId="96"/>
    <cellStyle name="표준 38" xfId="89"/>
    <cellStyle name="표준 39" xfId="91"/>
    <cellStyle name="표준 4" xfId="41"/>
    <cellStyle name="표준 4 2" xfId="42"/>
    <cellStyle name="표준 4 3" xfId="43"/>
    <cellStyle name="표준 4 3 2" xfId="44"/>
    <cellStyle name="표준 4 4" xfId="45"/>
    <cellStyle name="표준 4 5" xfId="46"/>
    <cellStyle name="표준 4 6" xfId="47"/>
    <cellStyle name="표준 4 7" xfId="48"/>
    <cellStyle name="표준 40" xfId="93"/>
    <cellStyle name="표준 5" xfId="49"/>
    <cellStyle name="표준 5 2" xfId="50"/>
    <cellStyle name="표준 5 2 2" xfId="51"/>
    <cellStyle name="표준 5 3" xfId="52"/>
    <cellStyle name="표준 5 4" xfId="53"/>
    <cellStyle name="표준 5 5" xfId="54"/>
    <cellStyle name="표준 5 6" xfId="55"/>
    <cellStyle name="표준 6" xfId="56"/>
    <cellStyle name="표준 6 2" xfId="57"/>
    <cellStyle name="표준 6 2 2" xfId="58"/>
    <cellStyle name="표준 6 3" xfId="59"/>
    <cellStyle name="표준 6 4" xfId="60"/>
    <cellStyle name="표준 6 5" xfId="61"/>
    <cellStyle name="표준 6 6" xfId="62"/>
    <cellStyle name="표준 7" xfId="63"/>
    <cellStyle name="표준 7 2" xfId="64"/>
    <cellStyle name="표준 7 2 2" xfId="65"/>
    <cellStyle name="표준 7 3" xfId="66"/>
    <cellStyle name="표준 7 4" xfId="67"/>
    <cellStyle name="표준 7 5" xfId="68"/>
    <cellStyle name="표준 7 6" xfId="69"/>
    <cellStyle name="표준 8" xfId="70"/>
    <cellStyle name="표준 8 2" xfId="71"/>
    <cellStyle name="표준 8 2 2" xfId="72"/>
    <cellStyle name="표준 8 3" xfId="73"/>
    <cellStyle name="표준 8 4" xfId="74"/>
    <cellStyle name="표준 8 5" xfId="75"/>
    <cellStyle name="표준 8 6" xfId="76"/>
    <cellStyle name="표준 9" xfId="77"/>
    <cellStyle name="표준 9 2" xfId="78"/>
    <cellStyle name="표준 9 2 2" xfId="79"/>
    <cellStyle name="표준 9 3" xfId="80"/>
    <cellStyle name="표준 9 4" xfId="81"/>
    <cellStyle name="표준 9 5" xfId="82"/>
    <cellStyle name="표준 9 6" xfId="8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247"/>
  <sheetViews>
    <sheetView tabSelected="1" zoomScaleSheetLayoutView="100" workbookViewId="0">
      <selection sqref="A1:M1"/>
    </sheetView>
  </sheetViews>
  <sheetFormatPr defaultRowHeight="13.5"/>
  <cols>
    <col min="1" max="3" width="8.88671875" style="2"/>
    <col min="4" max="4" width="9.6640625" style="2" bestFit="1" customWidth="1"/>
    <col min="5" max="7" width="8.88671875" style="2"/>
    <col min="8" max="8" width="9.6640625" style="2" bestFit="1" customWidth="1"/>
    <col min="9" max="9" width="8.88671875" style="2"/>
    <col min="10" max="10" width="9.6640625" style="2" bestFit="1" customWidth="1"/>
    <col min="11" max="11" width="8.21875" style="2" customWidth="1"/>
    <col min="12" max="12" width="8.88671875" style="2"/>
    <col min="13" max="13" width="8" style="2" customWidth="1"/>
    <col min="14" max="16384" width="8.88671875" style="2"/>
  </cols>
  <sheetData>
    <row r="1" spans="1:13" ht="39" thickBot="1">
      <c r="A1" s="230" t="s">
        <v>9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2"/>
    </row>
    <row r="2" spans="1:13" s="3" customFormat="1" ht="17.25">
      <c r="A2" s="233"/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</row>
    <row r="3" spans="1:13" s="3" customFormat="1" ht="26.25">
      <c r="A3" s="234" t="s">
        <v>4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</row>
    <row r="4" spans="1:13" s="3" customFormat="1" ht="17.25">
      <c r="A4" s="235" t="s">
        <v>10</v>
      </c>
      <c r="B4" s="235" t="s">
        <v>134</v>
      </c>
      <c r="C4" s="235"/>
      <c r="D4" s="235"/>
      <c r="E4" s="235"/>
      <c r="F4" s="235"/>
      <c r="G4" s="235"/>
      <c r="H4" s="235" t="s">
        <v>5</v>
      </c>
      <c r="I4" s="235"/>
      <c r="J4" s="235"/>
      <c r="K4" s="235"/>
      <c r="L4" s="235"/>
      <c r="M4" s="235"/>
    </row>
    <row r="5" spans="1:13" s="3" customFormat="1" ht="17.25">
      <c r="A5" s="235"/>
      <c r="B5" s="236" t="s">
        <v>11</v>
      </c>
      <c r="C5" s="237"/>
      <c r="D5" s="235" t="s">
        <v>12</v>
      </c>
      <c r="E5" s="235"/>
      <c r="F5" s="235" t="s">
        <v>6</v>
      </c>
      <c r="G5" s="235"/>
      <c r="H5" s="236" t="s">
        <v>11</v>
      </c>
      <c r="I5" s="237"/>
      <c r="J5" s="235" t="s">
        <v>12</v>
      </c>
      <c r="K5" s="235"/>
      <c r="L5" s="235" t="s">
        <v>6</v>
      </c>
      <c r="M5" s="235"/>
    </row>
    <row r="6" spans="1:13" s="3" customFormat="1" ht="17.25">
      <c r="A6" s="4" t="s">
        <v>0</v>
      </c>
      <c r="B6" s="228">
        <v>49629</v>
      </c>
      <c r="C6" s="229"/>
      <c r="D6" s="228">
        <v>59979</v>
      </c>
      <c r="E6" s="229"/>
      <c r="F6" s="238">
        <f>(D6-B6)/B6</f>
        <v>0.20854742187027747</v>
      </c>
      <c r="G6" s="238"/>
      <c r="H6" s="228">
        <v>142836</v>
      </c>
      <c r="I6" s="229"/>
      <c r="J6" s="228">
        <v>159445</v>
      </c>
      <c r="K6" s="229"/>
      <c r="L6" s="238">
        <f>(J6-H6)/H6</f>
        <v>0.11628020947100171</v>
      </c>
      <c r="M6" s="238"/>
    </row>
    <row r="7" spans="1:13" s="3" customFormat="1" ht="17.25">
      <c r="A7" s="4" t="s">
        <v>7</v>
      </c>
      <c r="B7" s="228">
        <v>2752</v>
      </c>
      <c r="C7" s="229"/>
      <c r="D7" s="228">
        <v>2244</v>
      </c>
      <c r="E7" s="229"/>
      <c r="F7" s="238">
        <f>(D7-B7)/B7</f>
        <v>-0.18459302325581395</v>
      </c>
      <c r="G7" s="238"/>
      <c r="H7" s="228">
        <v>8066</v>
      </c>
      <c r="I7" s="229"/>
      <c r="J7" s="228">
        <v>7133</v>
      </c>
      <c r="K7" s="229"/>
      <c r="L7" s="238">
        <f>(J7-H7)/H7</f>
        <v>-0.11567071658814779</v>
      </c>
      <c r="M7" s="238"/>
    </row>
    <row r="8" spans="1:13" s="3" customFormat="1" ht="17.25">
      <c r="A8" s="4" t="s">
        <v>2</v>
      </c>
      <c r="B8" s="228">
        <v>16022</v>
      </c>
      <c r="C8" s="229"/>
      <c r="D8" s="228">
        <v>15216</v>
      </c>
      <c r="E8" s="229"/>
      <c r="F8" s="238">
        <f>(D8-B8)/B8</f>
        <v>-5.0305829484458872E-2</v>
      </c>
      <c r="G8" s="238"/>
      <c r="H8" s="228">
        <v>49663</v>
      </c>
      <c r="I8" s="229"/>
      <c r="J8" s="228">
        <v>47367</v>
      </c>
      <c r="K8" s="229"/>
      <c r="L8" s="238">
        <f>(J8-H8)/H8</f>
        <v>-4.6231600990677163E-2</v>
      </c>
      <c r="M8" s="238"/>
    </row>
    <row r="9" spans="1:13" s="3" customFormat="1" ht="17.25">
      <c r="A9" s="4" t="s">
        <v>3</v>
      </c>
      <c r="B9" s="228">
        <v>35828</v>
      </c>
      <c r="C9" s="229"/>
      <c r="D9" s="228">
        <v>38177</v>
      </c>
      <c r="E9" s="229"/>
      <c r="F9" s="238">
        <f>(D9-B9)/B9</f>
        <v>6.556324662275316E-2</v>
      </c>
      <c r="G9" s="238"/>
      <c r="H9" s="228">
        <v>108779</v>
      </c>
      <c r="I9" s="229"/>
      <c r="J9" s="228">
        <v>113878</v>
      </c>
      <c r="K9" s="229"/>
      <c r="L9" s="238">
        <f>(J9-H9)/H9</f>
        <v>4.687485636014304E-2</v>
      </c>
      <c r="M9" s="238"/>
    </row>
    <row r="10" spans="1:13" s="3" customFormat="1" ht="17.25">
      <c r="A10" s="5" t="s">
        <v>13</v>
      </c>
      <c r="B10" s="240">
        <f>SUM(B6:C9)</f>
        <v>104231</v>
      </c>
      <c r="C10" s="240">
        <v>98962</v>
      </c>
      <c r="D10" s="240">
        <f>SUM(D6:E9)</f>
        <v>115616</v>
      </c>
      <c r="E10" s="240">
        <v>98963</v>
      </c>
      <c r="F10" s="239">
        <f>(D10-B10)/B10</f>
        <v>0.10922854045341597</v>
      </c>
      <c r="G10" s="239"/>
      <c r="H10" s="240">
        <f>SUM(H6:I9)</f>
        <v>309344</v>
      </c>
      <c r="I10" s="240">
        <v>98963</v>
      </c>
      <c r="J10" s="240">
        <f>SUM(J6:K9)</f>
        <v>327823</v>
      </c>
      <c r="K10" s="240">
        <v>98963</v>
      </c>
      <c r="L10" s="239">
        <f>(J10-H10)/H10</f>
        <v>5.9736086686665975E-2</v>
      </c>
      <c r="M10" s="239"/>
    </row>
    <row r="11" spans="1:13" s="3" customFormat="1" ht="17.25">
      <c r="A11" s="241" t="s">
        <v>14</v>
      </c>
      <c r="B11" s="241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</row>
    <row r="12" spans="1:13" s="3" customFormat="1" ht="17.25">
      <c r="A12" s="242"/>
      <c r="B12" s="242"/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</row>
    <row r="13" spans="1:13" s="3" customFormat="1" ht="26.25">
      <c r="A13" s="234" t="s">
        <v>15</v>
      </c>
      <c r="B13" s="234"/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</row>
    <row r="14" spans="1:13" s="3" customFormat="1" ht="17.25">
      <c r="A14" s="243" t="s">
        <v>16</v>
      </c>
      <c r="B14" s="243"/>
      <c r="C14" s="243"/>
      <c r="D14" s="243"/>
      <c r="E14" s="243"/>
      <c r="F14" s="243"/>
      <c r="G14" s="243"/>
      <c r="H14" s="243"/>
      <c r="I14" s="243"/>
      <c r="J14" s="243"/>
      <c r="K14" s="243"/>
      <c r="L14" s="243"/>
      <c r="M14" s="243"/>
    </row>
    <row r="15" spans="1:13" s="3" customFormat="1" ht="17.25">
      <c r="A15" s="244" t="s">
        <v>1</v>
      </c>
      <c r="B15" s="244" t="s">
        <v>134</v>
      </c>
      <c r="C15" s="244"/>
      <c r="D15" s="244"/>
      <c r="E15" s="244"/>
      <c r="F15" s="244"/>
      <c r="G15" s="244"/>
      <c r="H15" s="244" t="s">
        <v>5</v>
      </c>
      <c r="I15" s="244"/>
      <c r="J15" s="244"/>
      <c r="K15" s="244"/>
      <c r="L15" s="244"/>
      <c r="M15" s="244"/>
    </row>
    <row r="16" spans="1:13" s="3" customFormat="1" ht="17.25">
      <c r="A16" s="244"/>
      <c r="B16" s="244" t="s">
        <v>22</v>
      </c>
      <c r="C16" s="244"/>
      <c r="D16" s="244" t="s">
        <v>23</v>
      </c>
      <c r="E16" s="244"/>
      <c r="F16" s="244"/>
      <c r="G16" s="244"/>
      <c r="H16" s="244" t="s">
        <v>22</v>
      </c>
      <c r="I16" s="244"/>
      <c r="J16" s="244" t="s">
        <v>23</v>
      </c>
      <c r="K16" s="244"/>
      <c r="L16" s="244"/>
      <c r="M16" s="244"/>
    </row>
    <row r="17" spans="1:13" s="3" customFormat="1" ht="17.25">
      <c r="A17" s="244"/>
      <c r="B17" s="14" t="s">
        <v>17</v>
      </c>
      <c r="C17" s="14" t="s">
        <v>18</v>
      </c>
      <c r="D17" s="14" t="s">
        <v>17</v>
      </c>
      <c r="E17" s="14" t="s">
        <v>6</v>
      </c>
      <c r="F17" s="14" t="s">
        <v>18</v>
      </c>
      <c r="G17" s="14" t="s">
        <v>6</v>
      </c>
      <c r="H17" s="14" t="s">
        <v>17</v>
      </c>
      <c r="I17" s="14" t="s">
        <v>18</v>
      </c>
      <c r="J17" s="14" t="s">
        <v>17</v>
      </c>
      <c r="K17" s="14" t="s">
        <v>6</v>
      </c>
      <c r="L17" s="14" t="s">
        <v>18</v>
      </c>
      <c r="M17" s="14" t="s">
        <v>6</v>
      </c>
    </row>
    <row r="18" spans="1:13" s="3" customFormat="1" ht="17.25">
      <c r="A18" s="245" t="s">
        <v>19</v>
      </c>
      <c r="B18" s="30">
        <v>38558</v>
      </c>
      <c r="C18" s="30">
        <v>11071</v>
      </c>
      <c r="D18" s="30">
        <v>48077</v>
      </c>
      <c r="E18" s="6">
        <f>(D18-B18)/B18</f>
        <v>0.24687483790653042</v>
      </c>
      <c r="F18" s="30">
        <v>11902</v>
      </c>
      <c r="G18" s="6">
        <f>(F18-C18)/C18</f>
        <v>7.5060970102068469E-2</v>
      </c>
      <c r="H18" s="30">
        <v>109784</v>
      </c>
      <c r="I18" s="30">
        <v>33052</v>
      </c>
      <c r="J18" s="30">
        <v>125182</v>
      </c>
      <c r="K18" s="6">
        <f>(J18-H18)/H18</f>
        <v>0.14025723238358959</v>
      </c>
      <c r="L18" s="30">
        <v>34263</v>
      </c>
      <c r="M18" s="6">
        <f>(L18-I18)/I18</f>
        <v>3.6639235144620599E-2</v>
      </c>
    </row>
    <row r="19" spans="1:13" s="3" customFormat="1" ht="17.25">
      <c r="A19" s="245"/>
      <c r="B19" s="6">
        <f>B18/(B18+C18)</f>
        <v>0.77692478188156122</v>
      </c>
      <c r="C19" s="6">
        <f>C18/(B18+C18)</f>
        <v>0.22307521811843881</v>
      </c>
      <c r="D19" s="6">
        <f>D18/(F18+D18)</f>
        <v>0.80156388069157536</v>
      </c>
      <c r="E19" s="6"/>
      <c r="F19" s="6">
        <f>F18/(D18+F18)</f>
        <v>0.19843611930842461</v>
      </c>
      <c r="G19" s="6"/>
      <c r="H19" s="6">
        <f>H18/(H18+I18)</f>
        <v>0.76860175305945277</v>
      </c>
      <c r="I19" s="6">
        <f>I18/(H18+I18)</f>
        <v>0.2313982469405472</v>
      </c>
      <c r="J19" s="6">
        <f>J18/(L18+J18)</f>
        <v>0.78511085327228824</v>
      </c>
      <c r="K19" s="6"/>
      <c r="L19" s="6">
        <f>L18/(J18+L18)</f>
        <v>0.21488914672771176</v>
      </c>
      <c r="M19" s="6"/>
    </row>
    <row r="20" spans="1:13" s="3" customFormat="1" ht="17.25">
      <c r="A20" s="245" t="s">
        <v>20</v>
      </c>
      <c r="B20" s="30">
        <v>2630</v>
      </c>
      <c r="C20" s="30">
        <v>122</v>
      </c>
      <c r="D20" s="30">
        <v>2131</v>
      </c>
      <c r="E20" s="6">
        <f>(D20-B20)/B20</f>
        <v>-0.1897338403041825</v>
      </c>
      <c r="F20" s="30">
        <v>113</v>
      </c>
      <c r="G20" s="6">
        <f>(F20-C20)/C20</f>
        <v>-7.3770491803278687E-2</v>
      </c>
      <c r="H20" s="30">
        <v>7689</v>
      </c>
      <c r="I20" s="30">
        <v>377</v>
      </c>
      <c r="J20" s="30">
        <v>6804</v>
      </c>
      <c r="K20" s="6">
        <f>(J20-H20)/H20</f>
        <v>-0.11509949278189621</v>
      </c>
      <c r="L20" s="30">
        <v>329</v>
      </c>
      <c r="M20" s="6">
        <f>(L20-I20)/I20</f>
        <v>-0.1273209549071618</v>
      </c>
    </row>
    <row r="21" spans="1:13" s="3" customFormat="1" ht="17.25">
      <c r="A21" s="245"/>
      <c r="B21" s="6">
        <f>B20/(B20+C20)</f>
        <v>0.95566860465116277</v>
      </c>
      <c r="C21" s="6">
        <f>C20/(B20+C20)</f>
        <v>4.4331395348837212E-2</v>
      </c>
      <c r="D21" s="6">
        <f>D20/(F20+D20)</f>
        <v>0.94964349376114077</v>
      </c>
      <c r="E21" s="6"/>
      <c r="F21" s="6">
        <f>F20/(D20+F20)</f>
        <v>5.0356506238859178E-2</v>
      </c>
      <c r="G21" s="6"/>
      <c r="H21" s="6">
        <f>H20/(H20+I20)</f>
        <v>0.9532606000495909</v>
      </c>
      <c r="I21" s="6">
        <f>I20/(H20+I20)</f>
        <v>4.6739399950409127E-2</v>
      </c>
      <c r="J21" s="6">
        <f>J20/(L20+J20)</f>
        <v>0.95387634936211974</v>
      </c>
      <c r="K21" s="6"/>
      <c r="L21" s="6">
        <f>L20/(J20+L20)</f>
        <v>4.6123650637880272E-2</v>
      </c>
      <c r="M21" s="6"/>
    </row>
    <row r="22" spans="1:13" s="3" customFormat="1" ht="17.25">
      <c r="A22" s="245" t="s">
        <v>2</v>
      </c>
      <c r="B22" s="30">
        <v>15082</v>
      </c>
      <c r="C22" s="30">
        <v>940</v>
      </c>
      <c r="D22" s="30">
        <v>14369</v>
      </c>
      <c r="E22" s="6">
        <f>(D22-B22)/B22</f>
        <v>-4.7274897228484283E-2</v>
      </c>
      <c r="F22" s="30">
        <v>847</v>
      </c>
      <c r="G22" s="6">
        <f>(F22-C22)/C22</f>
        <v>-9.8936170212765961E-2</v>
      </c>
      <c r="H22" s="30">
        <v>46828</v>
      </c>
      <c r="I22" s="30">
        <v>2835</v>
      </c>
      <c r="J22" s="30">
        <v>44611</v>
      </c>
      <c r="K22" s="6">
        <f>(J22-H22)/H22</f>
        <v>-4.7343469718971555E-2</v>
      </c>
      <c r="L22" s="30">
        <v>2756</v>
      </c>
      <c r="M22" s="6">
        <f>(L22-I22)/I22</f>
        <v>-2.7865961199294534E-2</v>
      </c>
    </row>
    <row r="23" spans="1:13" s="3" customFormat="1" ht="17.25">
      <c r="A23" s="245"/>
      <c r="B23" s="6">
        <f>B22/(B22+C22)</f>
        <v>0.94133067032829854</v>
      </c>
      <c r="C23" s="6">
        <f>C22/(B22+C22)</f>
        <v>5.8669329671701409E-2</v>
      </c>
      <c r="D23" s="6">
        <f>D22/(F22+D22)</f>
        <v>0.94433491062039954</v>
      </c>
      <c r="E23" s="6"/>
      <c r="F23" s="6">
        <f>F22/(D22+F22)</f>
        <v>5.5665089379600421E-2</v>
      </c>
      <c r="G23" s="6"/>
      <c r="H23" s="6">
        <f>H22/(H22+I22)</f>
        <v>0.94291524877675537</v>
      </c>
      <c r="I23" s="6">
        <f>I22/(H22+I22)</f>
        <v>5.7084751223244669E-2</v>
      </c>
      <c r="J23" s="6">
        <f>J22/(L22+J22)</f>
        <v>0.94181603225874555</v>
      </c>
      <c r="K23" s="6"/>
      <c r="L23" s="6">
        <f>L22/(J22+L22)</f>
        <v>5.8183967741254457E-2</v>
      </c>
      <c r="M23" s="6"/>
    </row>
    <row r="24" spans="1:13" s="3" customFormat="1" ht="17.25">
      <c r="A24" s="245" t="s">
        <v>3</v>
      </c>
      <c r="B24" s="30">
        <v>32681</v>
      </c>
      <c r="C24" s="30">
        <v>3147</v>
      </c>
      <c r="D24" s="30">
        <v>35146</v>
      </c>
      <c r="E24" s="6">
        <f>(D24-B24)/B24</f>
        <v>7.5426088552981857E-2</v>
      </c>
      <c r="F24" s="30">
        <v>3031</v>
      </c>
      <c r="G24" s="6">
        <f>(F24-C24)/C24</f>
        <v>-3.6860502065459169E-2</v>
      </c>
      <c r="H24" s="30">
        <v>99627</v>
      </c>
      <c r="I24" s="30">
        <v>9152</v>
      </c>
      <c r="J24" s="30">
        <v>104956</v>
      </c>
      <c r="K24" s="6">
        <f>(J24-H24)/H24</f>
        <v>5.3489515894285689E-2</v>
      </c>
      <c r="L24" s="30">
        <v>8922</v>
      </c>
      <c r="M24" s="6">
        <f>(L24-I24)/I24</f>
        <v>-2.513111888111888E-2</v>
      </c>
    </row>
    <row r="25" spans="1:13" s="3" customFormat="1" ht="18" thickBot="1">
      <c r="A25" s="246"/>
      <c r="B25" s="7">
        <f>B24/(B24+C24)</f>
        <v>0.91216367087194372</v>
      </c>
      <c r="C25" s="7">
        <f>C24/(B24+C24)</f>
        <v>8.7836329128056265E-2</v>
      </c>
      <c r="D25" s="7">
        <f>D24/(F24+D24)</f>
        <v>0.92060664798176917</v>
      </c>
      <c r="E25" s="7"/>
      <c r="F25" s="7">
        <f>F24/(D24+F24)</f>
        <v>7.9393352018230876E-2</v>
      </c>
      <c r="G25" s="7"/>
      <c r="H25" s="7">
        <f>H24/(H24+I24)</f>
        <v>0.91586611386388916</v>
      </c>
      <c r="I25" s="7">
        <f>I24/(H24+I24)</f>
        <v>8.4133886136110836E-2</v>
      </c>
      <c r="J25" s="7">
        <f>J24/(L24+J24)</f>
        <v>0.92165299706703663</v>
      </c>
      <c r="K25" s="7"/>
      <c r="L25" s="7">
        <f>L24/(J24+L24)</f>
        <v>7.8347002932963344E-2</v>
      </c>
      <c r="M25" s="7"/>
    </row>
    <row r="26" spans="1:13" s="3" customFormat="1" ht="18" thickTop="1">
      <c r="A26" s="247" t="s">
        <v>21</v>
      </c>
      <c r="B26" s="8">
        <f>SUM(B18,B20,B22,B24)</f>
        <v>88951</v>
      </c>
      <c r="C26" s="8">
        <f>SUM(C18,C20,C22,C24)</f>
        <v>15280</v>
      </c>
      <c r="D26" s="8">
        <f>SUM(D18,D20,D22,D24)</f>
        <v>99723</v>
      </c>
      <c r="E26" s="9">
        <f>(D26-B26)/B26</f>
        <v>0.12110038110870029</v>
      </c>
      <c r="F26" s="8">
        <f>SUM(F18,F20,F22,F24)</f>
        <v>15893</v>
      </c>
      <c r="G26" s="9">
        <f>(F26-C26)/C26</f>
        <v>4.011780104712042E-2</v>
      </c>
      <c r="H26" s="8">
        <f>SUM(H18,H20,H22,H24)</f>
        <v>263928</v>
      </c>
      <c r="I26" s="8">
        <f>SUM(I18,I20,I22,I24)</f>
        <v>45416</v>
      </c>
      <c r="J26" s="8">
        <f>SUM(J18,J20,J22,J24)</f>
        <v>281553</v>
      </c>
      <c r="K26" s="9">
        <f>(J26-H26)/H26</f>
        <v>6.6779576248067657E-2</v>
      </c>
      <c r="L26" s="8">
        <f>SUM(L18,L20,L22,L24)</f>
        <v>46270</v>
      </c>
      <c r="M26" s="9">
        <f>(L26-I26)/I26</f>
        <v>1.88039457459926E-2</v>
      </c>
    </row>
    <row r="27" spans="1:13" s="3" customFormat="1" ht="17.25">
      <c r="A27" s="245"/>
      <c r="B27" s="10">
        <f>B26/(B26+C26)</f>
        <v>0.85340253859216553</v>
      </c>
      <c r="C27" s="10">
        <f>C26/(B26+C26)</f>
        <v>0.14659746140783453</v>
      </c>
      <c r="D27" s="10">
        <f>D26/(D26+F26)</f>
        <v>0.86253632715195128</v>
      </c>
      <c r="E27" s="10"/>
      <c r="F27" s="10">
        <f>F26/(D26+F26)</f>
        <v>0.13746367284804872</v>
      </c>
      <c r="G27" s="10"/>
      <c r="H27" s="10">
        <f>H26/(H26+I26)</f>
        <v>0.8531860970311369</v>
      </c>
      <c r="I27" s="10">
        <f>I26/(H26+I26)</f>
        <v>0.14681390296886315</v>
      </c>
      <c r="J27" s="10">
        <f>J26/(L26+J26)</f>
        <v>0.85885676111804232</v>
      </c>
      <c r="K27" s="10"/>
      <c r="L27" s="10">
        <f>L26/(J26+L26)</f>
        <v>0.14114323888195765</v>
      </c>
      <c r="M27" s="10"/>
    </row>
    <row r="28" spans="1:13" s="3" customFormat="1" ht="17.25">
      <c r="A28" s="241" t="s">
        <v>14</v>
      </c>
      <c r="B28" s="241"/>
      <c r="C28" s="241"/>
      <c r="D28" s="241"/>
      <c r="E28" s="241"/>
      <c r="F28" s="241"/>
      <c r="G28" s="241"/>
      <c r="H28" s="241"/>
      <c r="I28" s="241"/>
      <c r="J28" s="241"/>
      <c r="K28" s="241"/>
      <c r="L28" s="241"/>
      <c r="M28" s="241"/>
    </row>
    <row r="30" spans="1:13">
      <c r="H30" s="11"/>
    </row>
    <row r="31" spans="1:13">
      <c r="E31" s="12"/>
    </row>
    <row r="55" s="13" customFormat="1" ht="16.5"/>
    <row r="80" s="13" customFormat="1" ht="16.5"/>
    <row r="81" s="13" customFormat="1" ht="16.5"/>
    <row r="102" s="13" customFormat="1" ht="16.5"/>
    <row r="125" s="13" customFormat="1" ht="16.5"/>
    <row r="126" s="13" customFormat="1" ht="16.5"/>
    <row r="127" s="13" customFormat="1" ht="16.5"/>
    <row r="140" spans="1:9" ht="16.5">
      <c r="A140" s="13"/>
      <c r="B140" s="13"/>
      <c r="C140" s="13"/>
      <c r="D140" s="13"/>
      <c r="E140" s="13"/>
      <c r="F140" s="13"/>
      <c r="G140" s="13"/>
      <c r="H140" s="13"/>
      <c r="I140" s="13"/>
    </row>
    <row r="141" spans="1:9" ht="16.5">
      <c r="A141" s="13"/>
      <c r="B141" s="13"/>
      <c r="C141" s="13"/>
      <c r="D141" s="13"/>
      <c r="E141" s="13"/>
      <c r="F141" s="13"/>
      <c r="G141" s="13"/>
      <c r="H141" s="13"/>
      <c r="I141" s="13"/>
    </row>
    <row r="142" spans="1:9" ht="16.5">
      <c r="A142" s="13"/>
      <c r="B142" s="13"/>
      <c r="C142" s="13"/>
      <c r="D142" s="13"/>
      <c r="E142" s="13"/>
      <c r="F142" s="13"/>
      <c r="G142" s="13"/>
      <c r="H142" s="13"/>
      <c r="I142" s="13"/>
    </row>
    <row r="143" spans="1:9" ht="16.5">
      <c r="A143" s="13"/>
      <c r="B143" s="13"/>
      <c r="C143" s="13"/>
      <c r="D143" s="13"/>
      <c r="E143" s="13"/>
      <c r="F143" s="13"/>
      <c r="G143" s="13"/>
      <c r="H143" s="13"/>
      <c r="I143" s="13"/>
    </row>
    <row r="144" spans="1:9" s="13" customFormat="1" ht="16.5"/>
    <row r="157" spans="1:9" ht="16.5">
      <c r="A157" s="13"/>
      <c r="B157" s="13"/>
      <c r="C157" s="13"/>
      <c r="D157" s="13"/>
      <c r="E157" s="13"/>
      <c r="F157" s="13"/>
      <c r="G157" s="13"/>
      <c r="H157" s="13"/>
      <c r="I157" s="13"/>
    </row>
    <row r="158" spans="1:9" ht="16.5">
      <c r="A158" s="13"/>
      <c r="B158" s="13"/>
      <c r="C158" s="13"/>
      <c r="D158" s="13"/>
      <c r="E158" s="13"/>
      <c r="F158" s="13"/>
      <c r="G158" s="13"/>
      <c r="H158" s="13"/>
      <c r="I158" s="13"/>
    </row>
    <row r="159" spans="1:9" ht="16.5">
      <c r="A159" s="13"/>
      <c r="B159" s="13"/>
      <c r="C159" s="13"/>
      <c r="D159" s="13"/>
      <c r="E159" s="13"/>
      <c r="F159" s="13"/>
      <c r="G159" s="13"/>
      <c r="H159" s="13"/>
      <c r="I159" s="13"/>
    </row>
    <row r="160" spans="1:9" ht="16.5">
      <c r="A160" s="13"/>
      <c r="B160" s="13"/>
      <c r="C160" s="13"/>
      <c r="D160" s="13"/>
      <c r="E160" s="13"/>
      <c r="F160" s="13"/>
      <c r="G160" s="13"/>
      <c r="H160" s="13"/>
      <c r="I160" s="13"/>
    </row>
    <row r="161" s="13" customFormat="1" ht="16.5"/>
    <row r="176" s="13" customFormat="1" ht="16.5"/>
    <row r="189" spans="1:9" ht="16.5">
      <c r="A189" s="13"/>
      <c r="B189" s="13"/>
      <c r="C189" s="13"/>
      <c r="D189" s="13"/>
      <c r="E189" s="13"/>
      <c r="F189" s="13"/>
      <c r="G189" s="13"/>
      <c r="H189" s="13"/>
      <c r="I189" s="13"/>
    </row>
    <row r="190" spans="1:9" ht="16.5">
      <c r="A190" s="13"/>
      <c r="B190" s="13"/>
      <c r="C190" s="13"/>
      <c r="D190" s="13"/>
      <c r="E190" s="13"/>
      <c r="F190" s="13"/>
      <c r="G190" s="13"/>
      <c r="H190" s="13"/>
      <c r="I190" s="13"/>
    </row>
    <row r="191" spans="1:9" ht="16.5">
      <c r="A191" s="13"/>
      <c r="B191" s="13"/>
      <c r="C191" s="13"/>
      <c r="D191" s="13"/>
      <c r="E191" s="13"/>
      <c r="F191" s="13"/>
      <c r="G191" s="13"/>
      <c r="H191" s="13"/>
      <c r="I191" s="13"/>
    </row>
    <row r="192" spans="1:9" ht="16.5">
      <c r="A192" s="13"/>
      <c r="B192" s="13"/>
      <c r="C192" s="13"/>
      <c r="D192" s="13"/>
      <c r="E192" s="13"/>
      <c r="F192" s="13"/>
      <c r="G192" s="13"/>
      <c r="H192" s="13"/>
      <c r="I192" s="13"/>
    </row>
    <row r="193" s="13" customFormat="1" ht="16.5"/>
    <row r="208" s="13" customFormat="1" ht="16.5"/>
    <row r="224" s="13" customFormat="1" ht="16.5"/>
    <row r="225" s="13" customFormat="1" ht="16.5"/>
    <row r="240" s="13" customFormat="1" ht="16.5"/>
    <row r="247" s="13" customFormat="1" ht="16.5"/>
  </sheetData>
  <mergeCells count="59">
    <mergeCell ref="A28:M28"/>
    <mergeCell ref="J16:M16"/>
    <mergeCell ref="A18:A19"/>
    <mergeCell ref="A20:A21"/>
    <mergeCell ref="A22:A23"/>
    <mergeCell ref="A24:A25"/>
    <mergeCell ref="A26:A27"/>
    <mergeCell ref="A11:M11"/>
    <mergeCell ref="A12:M12"/>
    <mergeCell ref="A13:M13"/>
    <mergeCell ref="A14:M14"/>
    <mergeCell ref="A15:A17"/>
    <mergeCell ref="B15:G15"/>
    <mergeCell ref="H15:M15"/>
    <mergeCell ref="B16:C16"/>
    <mergeCell ref="D16:G16"/>
    <mergeCell ref="H16:I16"/>
    <mergeCell ref="D6:E6"/>
    <mergeCell ref="F6:G6"/>
    <mergeCell ref="L10:M10"/>
    <mergeCell ref="B9:C9"/>
    <mergeCell ref="D9:E9"/>
    <mergeCell ref="F9:G9"/>
    <mergeCell ref="H9:I9"/>
    <mergeCell ref="J9:K9"/>
    <mergeCell ref="L9:M9"/>
    <mergeCell ref="B10:C10"/>
    <mergeCell ref="D10:E10"/>
    <mergeCell ref="F10:G10"/>
    <mergeCell ref="H10:I10"/>
    <mergeCell ref="J10:K10"/>
    <mergeCell ref="L8:M8"/>
    <mergeCell ref="B7:C7"/>
    <mergeCell ref="D7:E7"/>
    <mergeCell ref="F7:G7"/>
    <mergeCell ref="H7:I7"/>
    <mergeCell ref="J7:K7"/>
    <mergeCell ref="L7:M7"/>
    <mergeCell ref="B8:C8"/>
    <mergeCell ref="D8:E8"/>
    <mergeCell ref="F8:G8"/>
    <mergeCell ref="H8:I8"/>
    <mergeCell ref="J8:K8"/>
    <mergeCell ref="H6:I6"/>
    <mergeCell ref="J6:K6"/>
    <mergeCell ref="A1:M1"/>
    <mergeCell ref="A2:M2"/>
    <mergeCell ref="A3:M3"/>
    <mergeCell ref="A4:A5"/>
    <mergeCell ref="B4:G4"/>
    <mergeCell ref="H4:M4"/>
    <mergeCell ref="B5:C5"/>
    <mergeCell ref="D5:E5"/>
    <mergeCell ref="F5:G5"/>
    <mergeCell ref="H5:I5"/>
    <mergeCell ref="J5:K5"/>
    <mergeCell ref="L5:M5"/>
    <mergeCell ref="L6:M6"/>
    <mergeCell ref="B6:C6"/>
  </mergeCells>
  <phoneticPr fontId="2" type="noConversion"/>
  <pageMargins left="0.7" right="0.7" top="0.75" bottom="0.75" header="0.3" footer="0.3"/>
  <pageSetup paperSize="9" scale="65" orientation="portrait" r:id="rId1"/>
  <ignoredErrors>
    <ignoredError sqref="B26:L26 F10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P43"/>
  <sheetViews>
    <sheetView view="pageBreakPreview" zoomScaleSheetLayoutView="100" workbookViewId="0">
      <selection sqref="A1:H1"/>
    </sheetView>
  </sheetViews>
  <sheetFormatPr defaultRowHeight="17.25"/>
  <cols>
    <col min="1" max="1" width="8.88671875" style="17"/>
    <col min="2" max="2" width="18.109375" style="17" customWidth="1"/>
    <col min="3" max="8" width="8.88671875" style="17"/>
    <col min="9" max="9" width="19.88671875" style="17" customWidth="1"/>
    <col min="10" max="10" width="8.88671875" style="203" customWidth="1"/>
    <col min="11" max="12" width="8.88671875" style="203"/>
    <col min="13" max="13" width="20.5546875" style="203" customWidth="1"/>
    <col min="14" max="16" width="8.88671875" style="203"/>
    <col min="17" max="257" width="8.88671875" style="17"/>
    <col min="258" max="258" width="18.109375" style="17" customWidth="1"/>
    <col min="259" max="264" width="8.88671875" style="17"/>
    <col min="265" max="265" width="19.88671875" style="17" customWidth="1"/>
    <col min="266" max="266" width="8.88671875" style="17" customWidth="1"/>
    <col min="267" max="268" width="8.88671875" style="17"/>
    <col min="269" max="269" width="20.5546875" style="17" customWidth="1"/>
    <col min="270" max="513" width="8.88671875" style="17"/>
    <col min="514" max="514" width="18.109375" style="17" customWidth="1"/>
    <col min="515" max="520" width="8.88671875" style="17"/>
    <col min="521" max="521" width="19.88671875" style="17" customWidth="1"/>
    <col min="522" max="522" width="8.88671875" style="17" customWidth="1"/>
    <col min="523" max="524" width="8.88671875" style="17"/>
    <col min="525" max="525" width="20.5546875" style="17" customWidth="1"/>
    <col min="526" max="769" width="8.88671875" style="17"/>
    <col min="770" max="770" width="18.109375" style="17" customWidth="1"/>
    <col min="771" max="776" width="8.88671875" style="17"/>
    <col min="777" max="777" width="19.88671875" style="17" customWidth="1"/>
    <col min="778" max="778" width="8.88671875" style="17" customWidth="1"/>
    <col min="779" max="780" width="8.88671875" style="17"/>
    <col min="781" max="781" width="20.5546875" style="17" customWidth="1"/>
    <col min="782" max="1025" width="8.88671875" style="17"/>
    <col min="1026" max="1026" width="18.109375" style="17" customWidth="1"/>
    <col min="1027" max="1032" width="8.88671875" style="17"/>
    <col min="1033" max="1033" width="19.88671875" style="17" customWidth="1"/>
    <col min="1034" max="1034" width="8.88671875" style="17" customWidth="1"/>
    <col min="1035" max="1036" width="8.88671875" style="17"/>
    <col min="1037" max="1037" width="20.5546875" style="17" customWidth="1"/>
    <col min="1038" max="1281" width="8.88671875" style="17"/>
    <col min="1282" max="1282" width="18.109375" style="17" customWidth="1"/>
    <col min="1283" max="1288" width="8.88671875" style="17"/>
    <col min="1289" max="1289" width="19.88671875" style="17" customWidth="1"/>
    <col min="1290" max="1290" width="8.88671875" style="17" customWidth="1"/>
    <col min="1291" max="1292" width="8.88671875" style="17"/>
    <col min="1293" max="1293" width="20.5546875" style="17" customWidth="1"/>
    <col min="1294" max="1537" width="8.88671875" style="17"/>
    <col min="1538" max="1538" width="18.109375" style="17" customWidth="1"/>
    <col min="1539" max="1544" width="8.88671875" style="17"/>
    <col min="1545" max="1545" width="19.88671875" style="17" customWidth="1"/>
    <col min="1546" max="1546" width="8.88671875" style="17" customWidth="1"/>
    <col min="1547" max="1548" width="8.88671875" style="17"/>
    <col min="1549" max="1549" width="20.5546875" style="17" customWidth="1"/>
    <col min="1550" max="1793" width="8.88671875" style="17"/>
    <col min="1794" max="1794" width="18.109375" style="17" customWidth="1"/>
    <col min="1795" max="1800" width="8.88671875" style="17"/>
    <col min="1801" max="1801" width="19.88671875" style="17" customWidth="1"/>
    <col min="1802" max="1802" width="8.88671875" style="17" customWidth="1"/>
    <col min="1803" max="1804" width="8.88671875" style="17"/>
    <col min="1805" max="1805" width="20.5546875" style="17" customWidth="1"/>
    <col min="1806" max="2049" width="8.88671875" style="17"/>
    <col min="2050" max="2050" width="18.109375" style="17" customWidth="1"/>
    <col min="2051" max="2056" width="8.88671875" style="17"/>
    <col min="2057" max="2057" width="19.88671875" style="17" customWidth="1"/>
    <col min="2058" max="2058" width="8.88671875" style="17" customWidth="1"/>
    <col min="2059" max="2060" width="8.88671875" style="17"/>
    <col min="2061" max="2061" width="20.5546875" style="17" customWidth="1"/>
    <col min="2062" max="2305" width="8.88671875" style="17"/>
    <col min="2306" max="2306" width="18.109375" style="17" customWidth="1"/>
    <col min="2307" max="2312" width="8.88671875" style="17"/>
    <col min="2313" max="2313" width="19.88671875" style="17" customWidth="1"/>
    <col min="2314" max="2314" width="8.88671875" style="17" customWidth="1"/>
    <col min="2315" max="2316" width="8.88671875" style="17"/>
    <col min="2317" max="2317" width="20.5546875" style="17" customWidth="1"/>
    <col min="2318" max="2561" width="8.88671875" style="17"/>
    <col min="2562" max="2562" width="18.109375" style="17" customWidth="1"/>
    <col min="2563" max="2568" width="8.88671875" style="17"/>
    <col min="2569" max="2569" width="19.88671875" style="17" customWidth="1"/>
    <col min="2570" max="2570" width="8.88671875" style="17" customWidth="1"/>
    <col min="2571" max="2572" width="8.88671875" style="17"/>
    <col min="2573" max="2573" width="20.5546875" style="17" customWidth="1"/>
    <col min="2574" max="2817" width="8.88671875" style="17"/>
    <col min="2818" max="2818" width="18.109375" style="17" customWidth="1"/>
    <col min="2819" max="2824" width="8.88671875" style="17"/>
    <col min="2825" max="2825" width="19.88671875" style="17" customWidth="1"/>
    <col min="2826" max="2826" width="8.88671875" style="17" customWidth="1"/>
    <col min="2827" max="2828" width="8.88671875" style="17"/>
    <col min="2829" max="2829" width="20.5546875" style="17" customWidth="1"/>
    <col min="2830" max="3073" width="8.88671875" style="17"/>
    <col min="3074" max="3074" width="18.109375" style="17" customWidth="1"/>
    <col min="3075" max="3080" width="8.88671875" style="17"/>
    <col min="3081" max="3081" width="19.88671875" style="17" customWidth="1"/>
    <col min="3082" max="3082" width="8.88671875" style="17" customWidth="1"/>
    <col min="3083" max="3084" width="8.88671875" style="17"/>
    <col min="3085" max="3085" width="20.5546875" style="17" customWidth="1"/>
    <col min="3086" max="3329" width="8.88671875" style="17"/>
    <col min="3330" max="3330" width="18.109375" style="17" customWidth="1"/>
    <col min="3331" max="3336" width="8.88671875" style="17"/>
    <col min="3337" max="3337" width="19.88671875" style="17" customWidth="1"/>
    <col min="3338" max="3338" width="8.88671875" style="17" customWidth="1"/>
    <col min="3339" max="3340" width="8.88671875" style="17"/>
    <col min="3341" max="3341" width="20.5546875" style="17" customWidth="1"/>
    <col min="3342" max="3585" width="8.88671875" style="17"/>
    <col min="3586" max="3586" width="18.109375" style="17" customWidth="1"/>
    <col min="3587" max="3592" width="8.88671875" style="17"/>
    <col min="3593" max="3593" width="19.88671875" style="17" customWidth="1"/>
    <col min="3594" max="3594" width="8.88671875" style="17" customWidth="1"/>
    <col min="3595" max="3596" width="8.88671875" style="17"/>
    <col min="3597" max="3597" width="20.5546875" style="17" customWidth="1"/>
    <col min="3598" max="3841" width="8.88671875" style="17"/>
    <col min="3842" max="3842" width="18.109375" style="17" customWidth="1"/>
    <col min="3843" max="3848" width="8.88671875" style="17"/>
    <col min="3849" max="3849" width="19.88671875" style="17" customWidth="1"/>
    <col min="3850" max="3850" width="8.88671875" style="17" customWidth="1"/>
    <col min="3851" max="3852" width="8.88671875" style="17"/>
    <col min="3853" max="3853" width="20.5546875" style="17" customWidth="1"/>
    <col min="3854" max="4097" width="8.88671875" style="17"/>
    <col min="4098" max="4098" width="18.109375" style="17" customWidth="1"/>
    <col min="4099" max="4104" width="8.88671875" style="17"/>
    <col min="4105" max="4105" width="19.88671875" style="17" customWidth="1"/>
    <col min="4106" max="4106" width="8.88671875" style="17" customWidth="1"/>
    <col min="4107" max="4108" width="8.88671875" style="17"/>
    <col min="4109" max="4109" width="20.5546875" style="17" customWidth="1"/>
    <col min="4110" max="4353" width="8.88671875" style="17"/>
    <col min="4354" max="4354" width="18.109375" style="17" customWidth="1"/>
    <col min="4355" max="4360" width="8.88671875" style="17"/>
    <col min="4361" max="4361" width="19.88671875" style="17" customWidth="1"/>
    <col min="4362" max="4362" width="8.88671875" style="17" customWidth="1"/>
    <col min="4363" max="4364" width="8.88671875" style="17"/>
    <col min="4365" max="4365" width="20.5546875" style="17" customWidth="1"/>
    <col min="4366" max="4609" width="8.88671875" style="17"/>
    <col min="4610" max="4610" width="18.109375" style="17" customWidth="1"/>
    <col min="4611" max="4616" width="8.88671875" style="17"/>
    <col min="4617" max="4617" width="19.88671875" style="17" customWidth="1"/>
    <col min="4618" max="4618" width="8.88671875" style="17" customWidth="1"/>
    <col min="4619" max="4620" width="8.88671875" style="17"/>
    <col min="4621" max="4621" width="20.5546875" style="17" customWidth="1"/>
    <col min="4622" max="4865" width="8.88671875" style="17"/>
    <col min="4866" max="4866" width="18.109375" style="17" customWidth="1"/>
    <col min="4867" max="4872" width="8.88671875" style="17"/>
    <col min="4873" max="4873" width="19.88671875" style="17" customWidth="1"/>
    <col min="4874" max="4874" width="8.88671875" style="17" customWidth="1"/>
    <col min="4875" max="4876" width="8.88671875" style="17"/>
    <col min="4877" max="4877" width="20.5546875" style="17" customWidth="1"/>
    <col min="4878" max="5121" width="8.88671875" style="17"/>
    <col min="5122" max="5122" width="18.109375" style="17" customWidth="1"/>
    <col min="5123" max="5128" width="8.88671875" style="17"/>
    <col min="5129" max="5129" width="19.88671875" style="17" customWidth="1"/>
    <col min="5130" max="5130" width="8.88671875" style="17" customWidth="1"/>
    <col min="5131" max="5132" width="8.88671875" style="17"/>
    <col min="5133" max="5133" width="20.5546875" style="17" customWidth="1"/>
    <col min="5134" max="5377" width="8.88671875" style="17"/>
    <col min="5378" max="5378" width="18.109375" style="17" customWidth="1"/>
    <col min="5379" max="5384" width="8.88671875" style="17"/>
    <col min="5385" max="5385" width="19.88671875" style="17" customWidth="1"/>
    <col min="5386" max="5386" width="8.88671875" style="17" customWidth="1"/>
    <col min="5387" max="5388" width="8.88671875" style="17"/>
    <col min="5389" max="5389" width="20.5546875" style="17" customWidth="1"/>
    <col min="5390" max="5633" width="8.88671875" style="17"/>
    <col min="5634" max="5634" width="18.109375" style="17" customWidth="1"/>
    <col min="5635" max="5640" width="8.88671875" style="17"/>
    <col min="5641" max="5641" width="19.88671875" style="17" customWidth="1"/>
    <col min="5642" max="5642" width="8.88671875" style="17" customWidth="1"/>
    <col min="5643" max="5644" width="8.88671875" style="17"/>
    <col min="5645" max="5645" width="20.5546875" style="17" customWidth="1"/>
    <col min="5646" max="5889" width="8.88671875" style="17"/>
    <col min="5890" max="5890" width="18.109375" style="17" customWidth="1"/>
    <col min="5891" max="5896" width="8.88671875" style="17"/>
    <col min="5897" max="5897" width="19.88671875" style="17" customWidth="1"/>
    <col min="5898" max="5898" width="8.88671875" style="17" customWidth="1"/>
    <col min="5899" max="5900" width="8.88671875" style="17"/>
    <col min="5901" max="5901" width="20.5546875" style="17" customWidth="1"/>
    <col min="5902" max="6145" width="8.88671875" style="17"/>
    <col min="6146" max="6146" width="18.109375" style="17" customWidth="1"/>
    <col min="6147" max="6152" width="8.88671875" style="17"/>
    <col min="6153" max="6153" width="19.88671875" style="17" customWidth="1"/>
    <col min="6154" max="6154" width="8.88671875" style="17" customWidth="1"/>
    <col min="6155" max="6156" width="8.88671875" style="17"/>
    <col min="6157" max="6157" width="20.5546875" style="17" customWidth="1"/>
    <col min="6158" max="6401" width="8.88671875" style="17"/>
    <col min="6402" max="6402" width="18.109375" style="17" customWidth="1"/>
    <col min="6403" max="6408" width="8.88671875" style="17"/>
    <col min="6409" max="6409" width="19.88671875" style="17" customWidth="1"/>
    <col min="6410" max="6410" width="8.88671875" style="17" customWidth="1"/>
    <col min="6411" max="6412" width="8.88671875" style="17"/>
    <col min="6413" max="6413" width="20.5546875" style="17" customWidth="1"/>
    <col min="6414" max="6657" width="8.88671875" style="17"/>
    <col min="6658" max="6658" width="18.109375" style="17" customWidth="1"/>
    <col min="6659" max="6664" width="8.88671875" style="17"/>
    <col min="6665" max="6665" width="19.88671875" style="17" customWidth="1"/>
    <col min="6666" max="6666" width="8.88671875" style="17" customWidth="1"/>
    <col min="6667" max="6668" width="8.88671875" style="17"/>
    <col min="6669" max="6669" width="20.5546875" style="17" customWidth="1"/>
    <col min="6670" max="6913" width="8.88671875" style="17"/>
    <col min="6914" max="6914" width="18.109375" style="17" customWidth="1"/>
    <col min="6915" max="6920" width="8.88671875" style="17"/>
    <col min="6921" max="6921" width="19.88671875" style="17" customWidth="1"/>
    <col min="6922" max="6922" width="8.88671875" style="17" customWidth="1"/>
    <col min="6923" max="6924" width="8.88671875" style="17"/>
    <col min="6925" max="6925" width="20.5546875" style="17" customWidth="1"/>
    <col min="6926" max="7169" width="8.88671875" style="17"/>
    <col min="7170" max="7170" width="18.109375" style="17" customWidth="1"/>
    <col min="7171" max="7176" width="8.88671875" style="17"/>
    <col min="7177" max="7177" width="19.88671875" style="17" customWidth="1"/>
    <col min="7178" max="7178" width="8.88671875" style="17" customWidth="1"/>
    <col min="7179" max="7180" width="8.88671875" style="17"/>
    <col min="7181" max="7181" width="20.5546875" style="17" customWidth="1"/>
    <col min="7182" max="7425" width="8.88671875" style="17"/>
    <col min="7426" max="7426" width="18.109375" style="17" customWidth="1"/>
    <col min="7427" max="7432" width="8.88671875" style="17"/>
    <col min="7433" max="7433" width="19.88671875" style="17" customWidth="1"/>
    <col min="7434" max="7434" width="8.88671875" style="17" customWidth="1"/>
    <col min="7435" max="7436" width="8.88671875" style="17"/>
    <col min="7437" max="7437" width="20.5546875" style="17" customWidth="1"/>
    <col min="7438" max="7681" width="8.88671875" style="17"/>
    <col min="7682" max="7682" width="18.109375" style="17" customWidth="1"/>
    <col min="7683" max="7688" width="8.88671875" style="17"/>
    <col min="7689" max="7689" width="19.88671875" style="17" customWidth="1"/>
    <col min="7690" max="7690" width="8.88671875" style="17" customWidth="1"/>
    <col min="7691" max="7692" width="8.88671875" style="17"/>
    <col min="7693" max="7693" width="20.5546875" style="17" customWidth="1"/>
    <col min="7694" max="7937" width="8.88671875" style="17"/>
    <col min="7938" max="7938" width="18.109375" style="17" customWidth="1"/>
    <col min="7939" max="7944" width="8.88671875" style="17"/>
    <col min="7945" max="7945" width="19.88671875" style="17" customWidth="1"/>
    <col min="7946" max="7946" width="8.88671875" style="17" customWidth="1"/>
    <col min="7947" max="7948" width="8.88671875" style="17"/>
    <col min="7949" max="7949" width="20.5546875" style="17" customWidth="1"/>
    <col min="7950" max="8193" width="8.88671875" style="17"/>
    <col min="8194" max="8194" width="18.109375" style="17" customWidth="1"/>
    <col min="8195" max="8200" width="8.88671875" style="17"/>
    <col min="8201" max="8201" width="19.88671875" style="17" customWidth="1"/>
    <col min="8202" max="8202" width="8.88671875" style="17" customWidth="1"/>
    <col min="8203" max="8204" width="8.88671875" style="17"/>
    <col min="8205" max="8205" width="20.5546875" style="17" customWidth="1"/>
    <col min="8206" max="8449" width="8.88671875" style="17"/>
    <col min="8450" max="8450" width="18.109375" style="17" customWidth="1"/>
    <col min="8451" max="8456" width="8.88671875" style="17"/>
    <col min="8457" max="8457" width="19.88671875" style="17" customWidth="1"/>
    <col min="8458" max="8458" width="8.88671875" style="17" customWidth="1"/>
    <col min="8459" max="8460" width="8.88671875" style="17"/>
    <col min="8461" max="8461" width="20.5546875" style="17" customWidth="1"/>
    <col min="8462" max="8705" width="8.88671875" style="17"/>
    <col min="8706" max="8706" width="18.109375" style="17" customWidth="1"/>
    <col min="8707" max="8712" width="8.88671875" style="17"/>
    <col min="8713" max="8713" width="19.88671875" style="17" customWidth="1"/>
    <col min="8714" max="8714" width="8.88671875" style="17" customWidth="1"/>
    <col min="8715" max="8716" width="8.88671875" style="17"/>
    <col min="8717" max="8717" width="20.5546875" style="17" customWidth="1"/>
    <col min="8718" max="8961" width="8.88671875" style="17"/>
    <col min="8962" max="8962" width="18.109375" style="17" customWidth="1"/>
    <col min="8963" max="8968" width="8.88671875" style="17"/>
    <col min="8969" max="8969" width="19.88671875" style="17" customWidth="1"/>
    <col min="8970" max="8970" width="8.88671875" style="17" customWidth="1"/>
    <col min="8971" max="8972" width="8.88671875" style="17"/>
    <col min="8973" max="8973" width="20.5546875" style="17" customWidth="1"/>
    <col min="8974" max="9217" width="8.88671875" style="17"/>
    <col min="9218" max="9218" width="18.109375" style="17" customWidth="1"/>
    <col min="9219" max="9224" width="8.88671875" style="17"/>
    <col min="9225" max="9225" width="19.88671875" style="17" customWidth="1"/>
    <col min="9226" max="9226" width="8.88671875" style="17" customWidth="1"/>
    <col min="9227" max="9228" width="8.88671875" style="17"/>
    <col min="9229" max="9229" width="20.5546875" style="17" customWidth="1"/>
    <col min="9230" max="9473" width="8.88671875" style="17"/>
    <col min="9474" max="9474" width="18.109375" style="17" customWidth="1"/>
    <col min="9475" max="9480" width="8.88671875" style="17"/>
    <col min="9481" max="9481" width="19.88671875" style="17" customWidth="1"/>
    <col min="9482" max="9482" width="8.88671875" style="17" customWidth="1"/>
    <col min="9483" max="9484" width="8.88671875" style="17"/>
    <col min="9485" max="9485" width="20.5546875" style="17" customWidth="1"/>
    <col min="9486" max="9729" width="8.88671875" style="17"/>
    <col min="9730" max="9730" width="18.109375" style="17" customWidth="1"/>
    <col min="9731" max="9736" width="8.88671875" style="17"/>
    <col min="9737" max="9737" width="19.88671875" style="17" customWidth="1"/>
    <col min="9738" max="9738" width="8.88671875" style="17" customWidth="1"/>
    <col min="9739" max="9740" width="8.88671875" style="17"/>
    <col min="9741" max="9741" width="20.5546875" style="17" customWidth="1"/>
    <col min="9742" max="9985" width="8.88671875" style="17"/>
    <col min="9986" max="9986" width="18.109375" style="17" customWidth="1"/>
    <col min="9987" max="9992" width="8.88671875" style="17"/>
    <col min="9993" max="9993" width="19.88671875" style="17" customWidth="1"/>
    <col min="9994" max="9994" width="8.88671875" style="17" customWidth="1"/>
    <col min="9995" max="9996" width="8.88671875" style="17"/>
    <col min="9997" max="9997" width="20.5546875" style="17" customWidth="1"/>
    <col min="9998" max="10241" width="8.88671875" style="17"/>
    <col min="10242" max="10242" width="18.109375" style="17" customWidth="1"/>
    <col min="10243" max="10248" width="8.88671875" style="17"/>
    <col min="10249" max="10249" width="19.88671875" style="17" customWidth="1"/>
    <col min="10250" max="10250" width="8.88671875" style="17" customWidth="1"/>
    <col min="10251" max="10252" width="8.88671875" style="17"/>
    <col min="10253" max="10253" width="20.5546875" style="17" customWidth="1"/>
    <col min="10254" max="10497" width="8.88671875" style="17"/>
    <col min="10498" max="10498" width="18.109375" style="17" customWidth="1"/>
    <col min="10499" max="10504" width="8.88671875" style="17"/>
    <col min="10505" max="10505" width="19.88671875" style="17" customWidth="1"/>
    <col min="10506" max="10506" width="8.88671875" style="17" customWidth="1"/>
    <col min="10507" max="10508" width="8.88671875" style="17"/>
    <col min="10509" max="10509" width="20.5546875" style="17" customWidth="1"/>
    <col min="10510" max="10753" width="8.88671875" style="17"/>
    <col min="10754" max="10754" width="18.109375" style="17" customWidth="1"/>
    <col min="10755" max="10760" width="8.88671875" style="17"/>
    <col min="10761" max="10761" width="19.88671875" style="17" customWidth="1"/>
    <col min="10762" max="10762" width="8.88671875" style="17" customWidth="1"/>
    <col min="10763" max="10764" width="8.88671875" style="17"/>
    <col min="10765" max="10765" width="20.5546875" style="17" customWidth="1"/>
    <col min="10766" max="11009" width="8.88671875" style="17"/>
    <col min="11010" max="11010" width="18.109375" style="17" customWidth="1"/>
    <col min="11011" max="11016" width="8.88671875" style="17"/>
    <col min="11017" max="11017" width="19.88671875" style="17" customWidth="1"/>
    <col min="11018" max="11018" width="8.88671875" style="17" customWidth="1"/>
    <col min="11019" max="11020" width="8.88671875" style="17"/>
    <col min="11021" max="11021" width="20.5546875" style="17" customWidth="1"/>
    <col min="11022" max="11265" width="8.88671875" style="17"/>
    <col min="11266" max="11266" width="18.109375" style="17" customWidth="1"/>
    <col min="11267" max="11272" width="8.88671875" style="17"/>
    <col min="11273" max="11273" width="19.88671875" style="17" customWidth="1"/>
    <col min="11274" max="11274" width="8.88671875" style="17" customWidth="1"/>
    <col min="11275" max="11276" width="8.88671875" style="17"/>
    <col min="11277" max="11277" width="20.5546875" style="17" customWidth="1"/>
    <col min="11278" max="11521" width="8.88671875" style="17"/>
    <col min="11522" max="11522" width="18.109375" style="17" customWidth="1"/>
    <col min="11523" max="11528" width="8.88671875" style="17"/>
    <col min="11529" max="11529" width="19.88671875" style="17" customWidth="1"/>
    <col min="11530" max="11530" width="8.88671875" style="17" customWidth="1"/>
    <col min="11531" max="11532" width="8.88671875" style="17"/>
    <col min="11533" max="11533" width="20.5546875" style="17" customWidth="1"/>
    <col min="11534" max="11777" width="8.88671875" style="17"/>
    <col min="11778" max="11778" width="18.109375" style="17" customWidth="1"/>
    <col min="11779" max="11784" width="8.88671875" style="17"/>
    <col min="11785" max="11785" width="19.88671875" style="17" customWidth="1"/>
    <col min="11786" max="11786" width="8.88671875" style="17" customWidth="1"/>
    <col min="11787" max="11788" width="8.88671875" style="17"/>
    <col min="11789" max="11789" width="20.5546875" style="17" customWidth="1"/>
    <col min="11790" max="12033" width="8.88671875" style="17"/>
    <col min="12034" max="12034" width="18.109375" style="17" customWidth="1"/>
    <col min="12035" max="12040" width="8.88671875" style="17"/>
    <col min="12041" max="12041" width="19.88671875" style="17" customWidth="1"/>
    <col min="12042" max="12042" width="8.88671875" style="17" customWidth="1"/>
    <col min="12043" max="12044" width="8.88671875" style="17"/>
    <col min="12045" max="12045" width="20.5546875" style="17" customWidth="1"/>
    <col min="12046" max="12289" width="8.88671875" style="17"/>
    <col min="12290" max="12290" width="18.109375" style="17" customWidth="1"/>
    <col min="12291" max="12296" width="8.88671875" style="17"/>
    <col min="12297" max="12297" width="19.88671875" style="17" customWidth="1"/>
    <col min="12298" max="12298" width="8.88671875" style="17" customWidth="1"/>
    <col min="12299" max="12300" width="8.88671875" style="17"/>
    <col min="12301" max="12301" width="20.5546875" style="17" customWidth="1"/>
    <col min="12302" max="12545" width="8.88671875" style="17"/>
    <col min="12546" max="12546" width="18.109375" style="17" customWidth="1"/>
    <col min="12547" max="12552" width="8.88671875" style="17"/>
    <col min="12553" max="12553" width="19.88671875" style="17" customWidth="1"/>
    <col min="12554" max="12554" width="8.88671875" style="17" customWidth="1"/>
    <col min="12555" max="12556" width="8.88671875" style="17"/>
    <col min="12557" max="12557" width="20.5546875" style="17" customWidth="1"/>
    <col min="12558" max="12801" width="8.88671875" style="17"/>
    <col min="12802" max="12802" width="18.109375" style="17" customWidth="1"/>
    <col min="12803" max="12808" width="8.88671875" style="17"/>
    <col min="12809" max="12809" width="19.88671875" style="17" customWidth="1"/>
    <col min="12810" max="12810" width="8.88671875" style="17" customWidth="1"/>
    <col min="12811" max="12812" width="8.88671875" style="17"/>
    <col min="12813" max="12813" width="20.5546875" style="17" customWidth="1"/>
    <col min="12814" max="13057" width="8.88671875" style="17"/>
    <col min="13058" max="13058" width="18.109375" style="17" customWidth="1"/>
    <col min="13059" max="13064" width="8.88671875" style="17"/>
    <col min="13065" max="13065" width="19.88671875" style="17" customWidth="1"/>
    <col min="13066" max="13066" width="8.88671875" style="17" customWidth="1"/>
    <col min="13067" max="13068" width="8.88671875" style="17"/>
    <col min="13069" max="13069" width="20.5546875" style="17" customWidth="1"/>
    <col min="13070" max="13313" width="8.88671875" style="17"/>
    <col min="13314" max="13314" width="18.109375" style="17" customWidth="1"/>
    <col min="13315" max="13320" width="8.88671875" style="17"/>
    <col min="13321" max="13321" width="19.88671875" style="17" customWidth="1"/>
    <col min="13322" max="13322" width="8.88671875" style="17" customWidth="1"/>
    <col min="13323" max="13324" width="8.88671875" style="17"/>
    <col min="13325" max="13325" width="20.5546875" style="17" customWidth="1"/>
    <col min="13326" max="13569" width="8.88671875" style="17"/>
    <col min="13570" max="13570" width="18.109375" style="17" customWidth="1"/>
    <col min="13571" max="13576" width="8.88671875" style="17"/>
    <col min="13577" max="13577" width="19.88671875" style="17" customWidth="1"/>
    <col min="13578" max="13578" width="8.88671875" style="17" customWidth="1"/>
    <col min="13579" max="13580" width="8.88671875" style="17"/>
    <col min="13581" max="13581" width="20.5546875" style="17" customWidth="1"/>
    <col min="13582" max="13825" width="8.88671875" style="17"/>
    <col min="13826" max="13826" width="18.109375" style="17" customWidth="1"/>
    <col min="13827" max="13832" width="8.88671875" style="17"/>
    <col min="13833" max="13833" width="19.88671875" style="17" customWidth="1"/>
    <col min="13834" max="13834" width="8.88671875" style="17" customWidth="1"/>
    <col min="13835" max="13836" width="8.88671875" style="17"/>
    <col min="13837" max="13837" width="20.5546875" style="17" customWidth="1"/>
    <col min="13838" max="14081" width="8.88671875" style="17"/>
    <col min="14082" max="14082" width="18.109375" style="17" customWidth="1"/>
    <col min="14083" max="14088" width="8.88671875" style="17"/>
    <col min="14089" max="14089" width="19.88671875" style="17" customWidth="1"/>
    <col min="14090" max="14090" width="8.88671875" style="17" customWidth="1"/>
    <col min="14091" max="14092" width="8.88671875" style="17"/>
    <col min="14093" max="14093" width="20.5546875" style="17" customWidth="1"/>
    <col min="14094" max="14337" width="8.88671875" style="17"/>
    <col min="14338" max="14338" width="18.109375" style="17" customWidth="1"/>
    <col min="14339" max="14344" width="8.88671875" style="17"/>
    <col min="14345" max="14345" width="19.88671875" style="17" customWidth="1"/>
    <col min="14346" max="14346" width="8.88671875" style="17" customWidth="1"/>
    <col min="14347" max="14348" width="8.88671875" style="17"/>
    <col min="14349" max="14349" width="20.5546875" style="17" customWidth="1"/>
    <col min="14350" max="14593" width="8.88671875" style="17"/>
    <col min="14594" max="14594" width="18.109375" style="17" customWidth="1"/>
    <col min="14595" max="14600" width="8.88671875" style="17"/>
    <col min="14601" max="14601" width="19.88671875" style="17" customWidth="1"/>
    <col min="14602" max="14602" width="8.88671875" style="17" customWidth="1"/>
    <col min="14603" max="14604" width="8.88671875" style="17"/>
    <col min="14605" max="14605" width="20.5546875" style="17" customWidth="1"/>
    <col min="14606" max="14849" width="8.88671875" style="17"/>
    <col min="14850" max="14850" width="18.109375" style="17" customWidth="1"/>
    <col min="14851" max="14856" width="8.88671875" style="17"/>
    <col min="14857" max="14857" width="19.88671875" style="17" customWidth="1"/>
    <col min="14858" max="14858" width="8.88671875" style="17" customWidth="1"/>
    <col min="14859" max="14860" width="8.88671875" style="17"/>
    <col min="14861" max="14861" width="20.5546875" style="17" customWidth="1"/>
    <col min="14862" max="15105" width="8.88671875" style="17"/>
    <col min="15106" max="15106" width="18.109375" style="17" customWidth="1"/>
    <col min="15107" max="15112" width="8.88671875" style="17"/>
    <col min="15113" max="15113" width="19.88671875" style="17" customWidth="1"/>
    <col min="15114" max="15114" width="8.88671875" style="17" customWidth="1"/>
    <col min="15115" max="15116" width="8.88671875" style="17"/>
    <col min="15117" max="15117" width="20.5546875" style="17" customWidth="1"/>
    <col min="15118" max="15361" width="8.88671875" style="17"/>
    <col min="15362" max="15362" width="18.109375" style="17" customWidth="1"/>
    <col min="15363" max="15368" width="8.88671875" style="17"/>
    <col min="15369" max="15369" width="19.88671875" style="17" customWidth="1"/>
    <col min="15370" max="15370" width="8.88671875" style="17" customWidth="1"/>
    <col min="15371" max="15372" width="8.88671875" style="17"/>
    <col min="15373" max="15373" width="20.5546875" style="17" customWidth="1"/>
    <col min="15374" max="15617" width="8.88671875" style="17"/>
    <col min="15618" max="15618" width="18.109375" style="17" customWidth="1"/>
    <col min="15619" max="15624" width="8.88671875" style="17"/>
    <col min="15625" max="15625" width="19.88671875" style="17" customWidth="1"/>
    <col min="15626" max="15626" width="8.88671875" style="17" customWidth="1"/>
    <col min="15627" max="15628" width="8.88671875" style="17"/>
    <col min="15629" max="15629" width="20.5546875" style="17" customWidth="1"/>
    <col min="15630" max="15873" width="8.88671875" style="17"/>
    <col min="15874" max="15874" width="18.109375" style="17" customWidth="1"/>
    <col min="15875" max="15880" width="8.88671875" style="17"/>
    <col min="15881" max="15881" width="19.88671875" style="17" customWidth="1"/>
    <col min="15882" max="15882" width="8.88671875" style="17" customWidth="1"/>
    <col min="15883" max="15884" width="8.88671875" style="17"/>
    <col min="15885" max="15885" width="20.5546875" style="17" customWidth="1"/>
    <col min="15886" max="16129" width="8.88671875" style="17"/>
    <col min="16130" max="16130" width="18.109375" style="17" customWidth="1"/>
    <col min="16131" max="16136" width="8.88671875" style="17"/>
    <col min="16137" max="16137" width="19.88671875" style="17" customWidth="1"/>
    <col min="16138" max="16138" width="8.88671875" style="17" customWidth="1"/>
    <col min="16139" max="16140" width="8.88671875" style="17"/>
    <col min="16141" max="16141" width="20.5546875" style="17" customWidth="1"/>
    <col min="16142" max="16384" width="8.88671875" style="17"/>
  </cols>
  <sheetData>
    <row r="1" spans="1:16" s="33" customFormat="1" ht="26.25">
      <c r="A1" s="325" t="s">
        <v>232</v>
      </c>
      <c r="B1" s="326"/>
      <c r="C1" s="326"/>
      <c r="D1" s="326"/>
      <c r="E1" s="326"/>
      <c r="F1" s="326"/>
      <c r="G1" s="326"/>
      <c r="H1" s="326"/>
      <c r="J1" s="203"/>
      <c r="K1" s="203"/>
      <c r="L1" s="203"/>
      <c r="M1" s="203"/>
      <c r="N1" s="203"/>
      <c r="O1" s="203"/>
      <c r="P1" s="203"/>
    </row>
    <row r="2" spans="1:16" s="15" customFormat="1" ht="20.25">
      <c r="A2" s="327" t="s">
        <v>90</v>
      </c>
      <c r="B2" s="328"/>
      <c r="C2" s="328"/>
      <c r="D2" s="328"/>
      <c r="E2" s="328"/>
      <c r="F2" s="328"/>
      <c r="G2" s="328"/>
      <c r="H2" s="328"/>
      <c r="J2" s="203"/>
      <c r="K2" s="203"/>
      <c r="L2" s="203"/>
      <c r="M2" s="203"/>
      <c r="N2" s="203"/>
      <c r="O2" s="203"/>
      <c r="P2" s="203"/>
    </row>
    <row r="3" spans="1:16" s="15" customFormat="1" ht="21" thickBot="1">
      <c r="A3" s="329" t="s">
        <v>233</v>
      </c>
      <c r="B3" s="329"/>
      <c r="C3" s="329"/>
      <c r="D3" s="329"/>
      <c r="E3" s="329"/>
      <c r="F3" s="329"/>
      <c r="G3" s="329"/>
      <c r="H3" s="329"/>
      <c r="J3" s="203"/>
      <c r="K3" s="203"/>
      <c r="L3" s="203"/>
      <c r="M3" s="203"/>
      <c r="N3" s="203"/>
      <c r="O3" s="203"/>
      <c r="P3" s="203"/>
    </row>
    <row r="4" spans="1:16">
      <c r="A4" s="253" t="s">
        <v>83</v>
      </c>
      <c r="B4" s="330" t="s">
        <v>234</v>
      </c>
      <c r="C4" s="271" t="s">
        <v>134</v>
      </c>
      <c r="D4" s="271"/>
      <c r="E4" s="271"/>
      <c r="F4" s="271" t="s">
        <v>5</v>
      </c>
      <c r="G4" s="271"/>
      <c r="H4" s="272"/>
    </row>
    <row r="5" spans="1:16">
      <c r="A5" s="254"/>
      <c r="B5" s="331"/>
      <c r="C5" s="149" t="s">
        <v>22</v>
      </c>
      <c r="D5" s="149" t="s">
        <v>23</v>
      </c>
      <c r="E5" s="149" t="s">
        <v>6</v>
      </c>
      <c r="F5" s="149" t="s">
        <v>22</v>
      </c>
      <c r="G5" s="149" t="s">
        <v>23</v>
      </c>
      <c r="H5" s="150" t="s">
        <v>6</v>
      </c>
    </row>
    <row r="6" spans="1:16">
      <c r="A6" s="204">
        <v>1</v>
      </c>
      <c r="B6" s="205" t="s">
        <v>84</v>
      </c>
      <c r="C6" s="206">
        <v>730</v>
      </c>
      <c r="D6" s="206">
        <v>992</v>
      </c>
      <c r="E6" s="18">
        <f t="shared" ref="E6:E15" si="0">(D6-C6)/C6</f>
        <v>0.35890410958904112</v>
      </c>
      <c r="F6" s="206">
        <v>1962</v>
      </c>
      <c r="G6" s="206">
        <v>3006</v>
      </c>
      <c r="H6" s="18">
        <f t="shared" ref="H6:H15" si="1">(G6-F6)/F6</f>
        <v>0.5321100917431193</v>
      </c>
      <c r="J6" s="207"/>
    </row>
    <row r="7" spans="1:16">
      <c r="A7" s="204">
        <v>2</v>
      </c>
      <c r="B7" s="205" t="s">
        <v>95</v>
      </c>
      <c r="C7" s="206">
        <v>697</v>
      </c>
      <c r="D7" s="206">
        <v>707</v>
      </c>
      <c r="E7" s="18">
        <f t="shared" si="0"/>
        <v>1.4347202295552367E-2</v>
      </c>
      <c r="F7" s="206">
        <v>2146</v>
      </c>
      <c r="G7" s="206">
        <v>2196</v>
      </c>
      <c r="H7" s="18">
        <f t="shared" si="1"/>
        <v>2.3299161230195712E-2</v>
      </c>
      <c r="J7" s="207"/>
    </row>
    <row r="8" spans="1:16">
      <c r="A8" s="204">
        <v>3</v>
      </c>
      <c r="B8" s="205" t="s">
        <v>85</v>
      </c>
      <c r="C8" s="206">
        <v>611</v>
      </c>
      <c r="D8" s="206">
        <v>743</v>
      </c>
      <c r="E8" s="18">
        <f t="shared" si="0"/>
        <v>0.2160392798690671</v>
      </c>
      <c r="F8" s="206">
        <v>1681</v>
      </c>
      <c r="G8" s="206">
        <v>1922</v>
      </c>
      <c r="H8" s="18">
        <f t="shared" si="1"/>
        <v>0.14336704342653184</v>
      </c>
      <c r="J8" s="207"/>
    </row>
    <row r="9" spans="1:16">
      <c r="A9" s="204">
        <v>4</v>
      </c>
      <c r="B9" s="205" t="s">
        <v>235</v>
      </c>
      <c r="C9" s="206">
        <v>516</v>
      </c>
      <c r="D9" s="206">
        <v>542</v>
      </c>
      <c r="E9" s="18">
        <f t="shared" si="0"/>
        <v>5.0387596899224806E-2</v>
      </c>
      <c r="F9" s="206">
        <v>1715</v>
      </c>
      <c r="G9" s="206">
        <v>1745</v>
      </c>
      <c r="H9" s="18">
        <f t="shared" si="1"/>
        <v>1.7492711370262391E-2</v>
      </c>
    </row>
    <row r="10" spans="1:16">
      <c r="A10" s="204">
        <v>5</v>
      </c>
      <c r="B10" s="205" t="s">
        <v>236</v>
      </c>
      <c r="C10" s="206">
        <v>723</v>
      </c>
      <c r="D10" s="206">
        <v>302</v>
      </c>
      <c r="E10" s="18">
        <f t="shared" si="0"/>
        <v>-0.58229598893499313</v>
      </c>
      <c r="F10" s="206">
        <v>1992</v>
      </c>
      <c r="G10" s="206">
        <v>1179</v>
      </c>
      <c r="H10" s="18">
        <f t="shared" si="1"/>
        <v>-0.40813253012048195</v>
      </c>
    </row>
    <row r="11" spans="1:16">
      <c r="A11" s="204">
        <v>6</v>
      </c>
      <c r="B11" s="205" t="s">
        <v>128</v>
      </c>
      <c r="C11" s="206">
        <v>380</v>
      </c>
      <c r="D11" s="206">
        <v>370</v>
      </c>
      <c r="E11" s="18">
        <f t="shared" si="0"/>
        <v>-2.6315789473684209E-2</v>
      </c>
      <c r="F11" s="206">
        <v>1018</v>
      </c>
      <c r="G11" s="206">
        <v>1157</v>
      </c>
      <c r="H11" s="18">
        <f t="shared" si="1"/>
        <v>0.13654223968565815</v>
      </c>
    </row>
    <row r="12" spans="1:16">
      <c r="A12" s="204">
        <v>7</v>
      </c>
      <c r="B12" s="205" t="s">
        <v>237</v>
      </c>
      <c r="C12" s="206">
        <v>125</v>
      </c>
      <c r="D12" s="206">
        <v>190</v>
      </c>
      <c r="E12" s="18">
        <f t="shared" si="0"/>
        <v>0.52</v>
      </c>
      <c r="F12" s="206">
        <v>644</v>
      </c>
      <c r="G12" s="206">
        <v>847</v>
      </c>
      <c r="H12" s="18">
        <f t="shared" si="1"/>
        <v>0.31521739130434784</v>
      </c>
    </row>
    <row r="13" spans="1:16">
      <c r="A13" s="204">
        <v>8</v>
      </c>
      <c r="B13" s="205" t="s">
        <v>238</v>
      </c>
      <c r="C13" s="206">
        <v>203</v>
      </c>
      <c r="D13" s="206">
        <v>248</v>
      </c>
      <c r="E13" s="18">
        <f t="shared" si="0"/>
        <v>0.22167487684729065</v>
      </c>
      <c r="F13" s="206">
        <v>797</v>
      </c>
      <c r="G13" s="206">
        <v>774</v>
      </c>
      <c r="H13" s="18">
        <f t="shared" si="1"/>
        <v>-2.8858218318695106E-2</v>
      </c>
    </row>
    <row r="14" spans="1:16">
      <c r="A14" s="204">
        <v>9</v>
      </c>
      <c r="B14" s="205" t="s">
        <v>97</v>
      </c>
      <c r="C14" s="206">
        <v>284</v>
      </c>
      <c r="D14" s="206">
        <v>255</v>
      </c>
      <c r="E14" s="18">
        <f t="shared" si="0"/>
        <v>-0.10211267605633803</v>
      </c>
      <c r="F14" s="206">
        <v>729</v>
      </c>
      <c r="G14" s="206">
        <v>738</v>
      </c>
      <c r="H14" s="18">
        <f t="shared" si="1"/>
        <v>1.2345679012345678E-2</v>
      </c>
      <c r="J14" s="207"/>
    </row>
    <row r="15" spans="1:16" ht="18" thickBot="1">
      <c r="A15" s="208">
        <v>10</v>
      </c>
      <c r="B15" s="209" t="s">
        <v>86</v>
      </c>
      <c r="C15" s="210">
        <v>404</v>
      </c>
      <c r="D15" s="210">
        <v>159</v>
      </c>
      <c r="E15" s="38">
        <f t="shared" si="0"/>
        <v>-0.60643564356435642</v>
      </c>
      <c r="F15" s="210">
        <v>980</v>
      </c>
      <c r="G15" s="210">
        <v>634</v>
      </c>
      <c r="H15" s="38">
        <f t="shared" si="1"/>
        <v>-0.35306122448979593</v>
      </c>
    </row>
    <row r="16" spans="1:16">
      <c r="A16" s="3"/>
      <c r="B16" s="3"/>
      <c r="C16" s="40"/>
      <c r="D16" s="40"/>
      <c r="E16" s="3"/>
      <c r="F16" s="40"/>
      <c r="G16" s="40"/>
      <c r="H16" s="3"/>
    </row>
    <row r="17" spans="1:16" ht="18" thickBot="1">
      <c r="A17" s="332" t="s">
        <v>239</v>
      </c>
      <c r="B17" s="333"/>
      <c r="C17" s="333"/>
      <c r="D17" s="333"/>
      <c r="E17" s="333"/>
      <c r="F17" s="333"/>
      <c r="G17" s="333"/>
      <c r="H17" s="333"/>
    </row>
    <row r="18" spans="1:16">
      <c r="A18" s="253" t="s">
        <v>83</v>
      </c>
      <c r="B18" s="330" t="s">
        <v>234</v>
      </c>
      <c r="C18" s="271" t="s">
        <v>134</v>
      </c>
      <c r="D18" s="271"/>
      <c r="E18" s="271"/>
      <c r="F18" s="271" t="s">
        <v>5</v>
      </c>
      <c r="G18" s="271"/>
      <c r="H18" s="272"/>
    </row>
    <row r="19" spans="1:16">
      <c r="A19" s="254"/>
      <c r="B19" s="331"/>
      <c r="C19" s="149" t="s">
        <v>22</v>
      </c>
      <c r="D19" s="149" t="s">
        <v>23</v>
      </c>
      <c r="E19" s="149" t="s">
        <v>6</v>
      </c>
      <c r="F19" s="149" t="s">
        <v>22</v>
      </c>
      <c r="G19" s="149" t="s">
        <v>23</v>
      </c>
      <c r="H19" s="150" t="s">
        <v>6</v>
      </c>
      <c r="J19" s="207"/>
    </row>
    <row r="20" spans="1:16">
      <c r="A20" s="211">
        <v>1</v>
      </c>
      <c r="B20" s="212" t="s">
        <v>84</v>
      </c>
      <c r="C20" s="206">
        <v>486</v>
      </c>
      <c r="D20" s="206">
        <v>445</v>
      </c>
      <c r="E20" s="18">
        <f t="shared" ref="E20:E29" si="2">(D20-C20)/C20</f>
        <v>-8.4362139917695478E-2</v>
      </c>
      <c r="F20" s="206">
        <v>1237</v>
      </c>
      <c r="G20" s="206">
        <v>1387</v>
      </c>
      <c r="H20" s="18">
        <f t="shared" ref="H20:H29" si="3">(G20-F20)/F20</f>
        <v>0.12126111560226355</v>
      </c>
    </row>
    <row r="21" spans="1:16">
      <c r="A21" s="211">
        <v>2</v>
      </c>
      <c r="B21" s="212" t="s">
        <v>95</v>
      </c>
      <c r="C21" s="206">
        <v>118</v>
      </c>
      <c r="D21" s="206">
        <v>277</v>
      </c>
      <c r="E21" s="18">
        <f t="shared" si="2"/>
        <v>1.347457627118644</v>
      </c>
      <c r="F21" s="206">
        <v>516</v>
      </c>
      <c r="G21" s="206">
        <v>1113</v>
      </c>
      <c r="H21" s="18">
        <f t="shared" si="3"/>
        <v>1.1569767441860466</v>
      </c>
    </row>
    <row r="22" spans="1:16">
      <c r="A22" s="211">
        <v>3</v>
      </c>
      <c r="B22" s="212" t="s">
        <v>129</v>
      </c>
      <c r="C22" s="206">
        <v>78</v>
      </c>
      <c r="D22" s="206">
        <v>116</v>
      </c>
      <c r="E22" s="18">
        <f t="shared" si="2"/>
        <v>0.48717948717948717</v>
      </c>
      <c r="F22" s="206">
        <v>316</v>
      </c>
      <c r="G22" s="206">
        <v>320</v>
      </c>
      <c r="H22" s="18">
        <f t="shared" si="3"/>
        <v>1.2658227848101266E-2</v>
      </c>
    </row>
    <row r="23" spans="1:16">
      <c r="A23" s="211">
        <v>4</v>
      </c>
      <c r="B23" s="212" t="s">
        <v>87</v>
      </c>
      <c r="C23" s="206">
        <v>91</v>
      </c>
      <c r="D23" s="206">
        <v>117</v>
      </c>
      <c r="E23" s="18">
        <f t="shared" si="2"/>
        <v>0.2857142857142857</v>
      </c>
      <c r="F23" s="206">
        <v>412</v>
      </c>
      <c r="G23" s="206">
        <v>313</v>
      </c>
      <c r="H23" s="18">
        <f t="shared" si="3"/>
        <v>-0.24029126213592233</v>
      </c>
      <c r="J23" s="207"/>
    </row>
    <row r="24" spans="1:16">
      <c r="A24" s="211">
        <v>5</v>
      </c>
      <c r="B24" s="212" t="s">
        <v>240</v>
      </c>
      <c r="C24" s="206">
        <v>25</v>
      </c>
      <c r="D24" s="206">
        <v>108</v>
      </c>
      <c r="E24" s="18">
        <f t="shared" si="2"/>
        <v>3.32</v>
      </c>
      <c r="F24" s="206">
        <v>140</v>
      </c>
      <c r="G24" s="206">
        <v>310</v>
      </c>
      <c r="H24" s="18">
        <f t="shared" si="3"/>
        <v>1.2142857142857142</v>
      </c>
    </row>
    <row r="25" spans="1:16">
      <c r="A25" s="211">
        <v>6</v>
      </c>
      <c r="B25" s="212" t="s">
        <v>106</v>
      </c>
      <c r="C25" s="206"/>
      <c r="D25" s="206">
        <v>164</v>
      </c>
      <c r="E25" s="18" t="e">
        <f t="shared" si="2"/>
        <v>#DIV/0!</v>
      </c>
      <c r="F25" s="206">
        <v>110</v>
      </c>
      <c r="G25" s="206">
        <v>259</v>
      </c>
      <c r="H25" s="18">
        <f t="shared" si="3"/>
        <v>1.3545454545454545</v>
      </c>
    </row>
    <row r="26" spans="1:16">
      <c r="A26" s="211">
        <v>7</v>
      </c>
      <c r="B26" s="212" t="s">
        <v>130</v>
      </c>
      <c r="C26" s="206">
        <v>8</v>
      </c>
      <c r="D26" s="206">
        <v>125</v>
      </c>
      <c r="E26" s="18">
        <f t="shared" si="2"/>
        <v>14.625</v>
      </c>
      <c r="F26" s="206">
        <v>92</v>
      </c>
      <c r="G26" s="206">
        <v>240</v>
      </c>
      <c r="H26" s="18">
        <f t="shared" si="3"/>
        <v>1.6086956521739131</v>
      </c>
    </row>
    <row r="27" spans="1:16">
      <c r="A27" s="211">
        <v>8</v>
      </c>
      <c r="B27" s="212" t="s">
        <v>85</v>
      </c>
      <c r="C27" s="206">
        <v>24</v>
      </c>
      <c r="D27" s="206">
        <v>110</v>
      </c>
      <c r="E27" s="18">
        <f t="shared" si="2"/>
        <v>3.5833333333333335</v>
      </c>
      <c r="F27" s="206">
        <v>123</v>
      </c>
      <c r="G27" s="206">
        <v>207</v>
      </c>
      <c r="H27" s="18">
        <f t="shared" si="3"/>
        <v>0.68292682926829273</v>
      </c>
    </row>
    <row r="28" spans="1:16">
      <c r="A28" s="211">
        <v>8</v>
      </c>
      <c r="B28" s="212" t="s">
        <v>101</v>
      </c>
      <c r="C28" s="206">
        <v>52</v>
      </c>
      <c r="D28" s="206">
        <v>44</v>
      </c>
      <c r="E28" s="18">
        <f t="shared" si="2"/>
        <v>-0.15384615384615385</v>
      </c>
      <c r="F28" s="206">
        <v>200</v>
      </c>
      <c r="G28" s="206">
        <v>185</v>
      </c>
      <c r="H28" s="18">
        <f t="shared" si="3"/>
        <v>-7.4999999999999997E-2</v>
      </c>
    </row>
    <row r="29" spans="1:16" ht="18" thickBot="1">
      <c r="A29" s="213">
        <v>10</v>
      </c>
      <c r="B29" s="214" t="s">
        <v>241</v>
      </c>
      <c r="C29" s="210"/>
      <c r="D29" s="210">
        <v>50</v>
      </c>
      <c r="E29" s="38" t="e">
        <f t="shared" si="2"/>
        <v>#DIV/0!</v>
      </c>
      <c r="F29" s="210">
        <v>9</v>
      </c>
      <c r="G29" s="210">
        <v>180</v>
      </c>
      <c r="H29" s="38">
        <f t="shared" si="3"/>
        <v>19</v>
      </c>
    </row>
    <row r="30" spans="1:16">
      <c r="A30" s="3"/>
      <c r="B30" s="3"/>
      <c r="C30" s="40"/>
      <c r="D30" s="40"/>
      <c r="E30" s="3"/>
      <c r="F30" s="40"/>
      <c r="G30" s="40"/>
      <c r="H30" s="3"/>
    </row>
    <row r="31" spans="1:16" s="15" customFormat="1" ht="21" thickBot="1">
      <c r="A31" s="332" t="s">
        <v>242</v>
      </c>
      <c r="B31" s="333"/>
      <c r="C31" s="333"/>
      <c r="D31" s="333"/>
      <c r="E31" s="333"/>
      <c r="F31" s="333"/>
      <c r="G31" s="333"/>
      <c r="H31" s="333"/>
      <c r="J31" s="203"/>
      <c r="K31" s="203"/>
      <c r="L31" s="203"/>
      <c r="M31" s="203"/>
      <c r="N31" s="203"/>
      <c r="O31" s="203"/>
      <c r="P31" s="203"/>
    </row>
    <row r="32" spans="1:16">
      <c r="A32" s="253" t="s">
        <v>83</v>
      </c>
      <c r="B32" s="330" t="s">
        <v>234</v>
      </c>
      <c r="C32" s="271" t="s">
        <v>134</v>
      </c>
      <c r="D32" s="271"/>
      <c r="E32" s="271"/>
      <c r="F32" s="271" t="s">
        <v>5</v>
      </c>
      <c r="G32" s="271"/>
      <c r="H32" s="272"/>
    </row>
    <row r="33" spans="1:8">
      <c r="A33" s="254"/>
      <c r="B33" s="331"/>
      <c r="C33" s="149" t="s">
        <v>22</v>
      </c>
      <c r="D33" s="149" t="s">
        <v>23</v>
      </c>
      <c r="E33" s="149" t="s">
        <v>6</v>
      </c>
      <c r="F33" s="149" t="s">
        <v>22</v>
      </c>
      <c r="G33" s="149" t="s">
        <v>23</v>
      </c>
      <c r="H33" s="150" t="s">
        <v>6</v>
      </c>
    </row>
    <row r="34" spans="1:8">
      <c r="A34" s="215">
        <v>1</v>
      </c>
      <c r="B34" s="216" t="s">
        <v>87</v>
      </c>
      <c r="C34" s="206">
        <v>662</v>
      </c>
      <c r="D34" s="206">
        <v>508</v>
      </c>
      <c r="E34" s="18">
        <f t="shared" ref="E34:E43" si="4">(D34-C34)/C34</f>
        <v>-0.23262839879154079</v>
      </c>
      <c r="F34" s="206">
        <v>1247</v>
      </c>
      <c r="G34" s="206">
        <v>1298</v>
      </c>
      <c r="H34" s="18">
        <f t="shared" ref="H34:H43" si="5">(G34-F34)/F34</f>
        <v>4.0898155573376102E-2</v>
      </c>
    </row>
    <row r="35" spans="1:8">
      <c r="A35" s="215">
        <v>2</v>
      </c>
      <c r="B35" s="216" t="s">
        <v>101</v>
      </c>
      <c r="C35" s="206">
        <v>410</v>
      </c>
      <c r="D35" s="206">
        <v>294</v>
      </c>
      <c r="E35" s="18">
        <f t="shared" si="4"/>
        <v>-0.28292682926829266</v>
      </c>
      <c r="F35" s="206">
        <v>996</v>
      </c>
      <c r="G35" s="206">
        <v>1202</v>
      </c>
      <c r="H35" s="18">
        <f t="shared" si="5"/>
        <v>0.20682730923694778</v>
      </c>
    </row>
    <row r="36" spans="1:8">
      <c r="A36" s="215">
        <v>3</v>
      </c>
      <c r="B36" s="216" t="s">
        <v>243</v>
      </c>
      <c r="C36" s="206">
        <v>458</v>
      </c>
      <c r="D36" s="206">
        <v>66</v>
      </c>
      <c r="E36" s="18">
        <f t="shared" si="4"/>
        <v>-0.85589519650655022</v>
      </c>
      <c r="F36" s="206">
        <v>495</v>
      </c>
      <c r="G36" s="206">
        <v>456</v>
      </c>
      <c r="H36" s="18">
        <f t="shared" si="5"/>
        <v>-7.8787878787878782E-2</v>
      </c>
    </row>
    <row r="37" spans="1:8">
      <c r="A37" s="215">
        <v>4</v>
      </c>
      <c r="B37" s="216" t="s">
        <v>244</v>
      </c>
      <c r="C37" s="206">
        <v>29</v>
      </c>
      <c r="D37" s="206">
        <v>33</v>
      </c>
      <c r="E37" s="18">
        <f t="shared" si="4"/>
        <v>0.13793103448275862</v>
      </c>
      <c r="F37" s="206">
        <v>73</v>
      </c>
      <c r="G37" s="206">
        <v>386</v>
      </c>
      <c r="H37" s="18">
        <f t="shared" si="5"/>
        <v>4.2876712328767121</v>
      </c>
    </row>
    <row r="38" spans="1:8">
      <c r="A38" s="215">
        <v>5</v>
      </c>
      <c r="B38" s="216" t="s">
        <v>88</v>
      </c>
      <c r="C38" s="206">
        <v>40</v>
      </c>
      <c r="D38" s="206">
        <v>77</v>
      </c>
      <c r="E38" s="18">
        <f t="shared" si="4"/>
        <v>0.92500000000000004</v>
      </c>
      <c r="F38" s="206">
        <v>105</v>
      </c>
      <c r="G38" s="206">
        <v>345</v>
      </c>
      <c r="H38" s="18">
        <f t="shared" si="5"/>
        <v>2.2857142857142856</v>
      </c>
    </row>
    <row r="39" spans="1:8">
      <c r="A39" s="215">
        <v>6</v>
      </c>
      <c r="B39" s="216" t="s">
        <v>95</v>
      </c>
      <c r="C39" s="206">
        <v>101</v>
      </c>
      <c r="D39" s="206">
        <v>80</v>
      </c>
      <c r="E39" s="18">
        <f t="shared" si="4"/>
        <v>-0.20792079207920791</v>
      </c>
      <c r="F39" s="206">
        <v>381</v>
      </c>
      <c r="G39" s="206">
        <v>256</v>
      </c>
      <c r="H39" s="18">
        <f t="shared" si="5"/>
        <v>-0.32808398950131235</v>
      </c>
    </row>
    <row r="40" spans="1:8">
      <c r="A40" s="215">
        <v>7</v>
      </c>
      <c r="B40" s="216" t="s">
        <v>245</v>
      </c>
      <c r="C40" s="206">
        <v>34</v>
      </c>
      <c r="D40" s="206">
        <v>119</v>
      </c>
      <c r="E40" s="18">
        <f t="shared" si="4"/>
        <v>2.5</v>
      </c>
      <c r="F40" s="206">
        <v>114</v>
      </c>
      <c r="G40" s="206">
        <v>231</v>
      </c>
      <c r="H40" s="18">
        <f t="shared" si="5"/>
        <v>1.0263157894736843</v>
      </c>
    </row>
    <row r="41" spans="1:8">
      <c r="A41" s="215">
        <v>8</v>
      </c>
      <c r="B41" s="216" t="s">
        <v>246</v>
      </c>
      <c r="C41" s="206">
        <v>49</v>
      </c>
      <c r="D41" s="206">
        <v>96</v>
      </c>
      <c r="E41" s="18">
        <f t="shared" si="4"/>
        <v>0.95918367346938771</v>
      </c>
      <c r="F41" s="206">
        <v>79</v>
      </c>
      <c r="G41" s="206">
        <v>223</v>
      </c>
      <c r="H41" s="18">
        <f t="shared" si="5"/>
        <v>1.8227848101265822</v>
      </c>
    </row>
    <row r="42" spans="1:8">
      <c r="A42" s="215">
        <v>9</v>
      </c>
      <c r="B42" s="216" t="s">
        <v>247</v>
      </c>
      <c r="C42" s="206">
        <v>40</v>
      </c>
      <c r="D42" s="206">
        <v>36</v>
      </c>
      <c r="E42" s="18">
        <f t="shared" si="4"/>
        <v>-0.1</v>
      </c>
      <c r="F42" s="206">
        <v>84</v>
      </c>
      <c r="G42" s="206">
        <v>211</v>
      </c>
      <c r="H42" s="18">
        <f t="shared" si="5"/>
        <v>1.5119047619047619</v>
      </c>
    </row>
    <row r="43" spans="1:8" ht="18" thickBot="1">
      <c r="A43" s="217">
        <v>10</v>
      </c>
      <c r="B43" s="218" t="s">
        <v>104</v>
      </c>
      <c r="C43" s="210">
        <v>58</v>
      </c>
      <c r="D43" s="210">
        <v>54</v>
      </c>
      <c r="E43" s="38">
        <f t="shared" si="4"/>
        <v>-6.8965517241379309E-2</v>
      </c>
      <c r="F43" s="210">
        <v>115</v>
      </c>
      <c r="G43" s="210">
        <v>203</v>
      </c>
      <c r="H43" s="38">
        <f t="shared" si="5"/>
        <v>0.76521739130434785</v>
      </c>
    </row>
  </sheetData>
  <mergeCells count="17">
    <mergeCell ref="A32:A33"/>
    <mergeCell ref="B32:B33"/>
    <mergeCell ref="C32:E32"/>
    <mergeCell ref="F32:H32"/>
    <mergeCell ref="A17:H17"/>
    <mergeCell ref="A18:A19"/>
    <mergeCell ref="B18:B19"/>
    <mergeCell ref="C18:E18"/>
    <mergeCell ref="F18:H18"/>
    <mergeCell ref="A31:H31"/>
    <mergeCell ref="A1:H1"/>
    <mergeCell ref="A2:H2"/>
    <mergeCell ref="A3:H3"/>
    <mergeCell ref="A4:A5"/>
    <mergeCell ref="B4:B5"/>
    <mergeCell ref="C4:E4"/>
    <mergeCell ref="F4:H4"/>
  </mergeCells>
  <phoneticPr fontId="2" type="noConversion"/>
  <pageMargins left="0.7" right="0.7" top="0.75" bottom="0.75" header="0.3" footer="0.3"/>
  <pageSetup paperSize="9" scale="7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7"/>
  <sheetViews>
    <sheetView zoomScaleSheetLayoutView="100" workbookViewId="0">
      <selection sqref="A1:H1"/>
    </sheetView>
  </sheetViews>
  <sheetFormatPr defaultRowHeight="17.25"/>
  <cols>
    <col min="1" max="1" width="8.88671875" style="17"/>
    <col min="2" max="2" width="28.44140625" style="17" customWidth="1"/>
    <col min="3" max="8" width="8.88671875" style="17"/>
    <col min="9" max="9" width="9.5546875" style="17" customWidth="1"/>
    <col min="10" max="13" width="8.88671875" style="17"/>
    <col min="14" max="14" width="19.44140625" style="17" customWidth="1"/>
    <col min="15" max="257" width="8.88671875" style="17"/>
    <col min="258" max="258" width="28.44140625" style="17" customWidth="1"/>
    <col min="259" max="264" width="8.88671875" style="17"/>
    <col min="265" max="265" width="9.5546875" style="17" customWidth="1"/>
    <col min="266" max="269" width="8.88671875" style="17"/>
    <col min="270" max="270" width="19.44140625" style="17" customWidth="1"/>
    <col min="271" max="513" width="8.88671875" style="17"/>
    <col min="514" max="514" width="28.44140625" style="17" customWidth="1"/>
    <col min="515" max="520" width="8.88671875" style="17"/>
    <col min="521" max="521" width="9.5546875" style="17" customWidth="1"/>
    <col min="522" max="525" width="8.88671875" style="17"/>
    <col min="526" max="526" width="19.44140625" style="17" customWidth="1"/>
    <col min="527" max="769" width="8.88671875" style="17"/>
    <col min="770" max="770" width="28.44140625" style="17" customWidth="1"/>
    <col min="771" max="776" width="8.88671875" style="17"/>
    <col min="777" max="777" width="9.5546875" style="17" customWidth="1"/>
    <col min="778" max="781" width="8.88671875" style="17"/>
    <col min="782" max="782" width="19.44140625" style="17" customWidth="1"/>
    <col min="783" max="1025" width="8.88671875" style="17"/>
    <col min="1026" max="1026" width="28.44140625" style="17" customWidth="1"/>
    <col min="1027" max="1032" width="8.88671875" style="17"/>
    <col min="1033" max="1033" width="9.5546875" style="17" customWidth="1"/>
    <col min="1034" max="1037" width="8.88671875" style="17"/>
    <col min="1038" max="1038" width="19.44140625" style="17" customWidth="1"/>
    <col min="1039" max="1281" width="8.88671875" style="17"/>
    <col min="1282" max="1282" width="28.44140625" style="17" customWidth="1"/>
    <col min="1283" max="1288" width="8.88671875" style="17"/>
    <col min="1289" max="1289" width="9.5546875" style="17" customWidth="1"/>
    <col min="1290" max="1293" width="8.88671875" style="17"/>
    <col min="1294" max="1294" width="19.44140625" style="17" customWidth="1"/>
    <col min="1295" max="1537" width="8.88671875" style="17"/>
    <col min="1538" max="1538" width="28.44140625" style="17" customWidth="1"/>
    <col min="1539" max="1544" width="8.88671875" style="17"/>
    <col min="1545" max="1545" width="9.5546875" style="17" customWidth="1"/>
    <col min="1546" max="1549" width="8.88671875" style="17"/>
    <col min="1550" max="1550" width="19.44140625" style="17" customWidth="1"/>
    <col min="1551" max="1793" width="8.88671875" style="17"/>
    <col min="1794" max="1794" width="28.44140625" style="17" customWidth="1"/>
    <col min="1795" max="1800" width="8.88671875" style="17"/>
    <col min="1801" max="1801" width="9.5546875" style="17" customWidth="1"/>
    <col min="1802" max="1805" width="8.88671875" style="17"/>
    <col min="1806" max="1806" width="19.44140625" style="17" customWidth="1"/>
    <col min="1807" max="2049" width="8.88671875" style="17"/>
    <col min="2050" max="2050" width="28.44140625" style="17" customWidth="1"/>
    <col min="2051" max="2056" width="8.88671875" style="17"/>
    <col min="2057" max="2057" width="9.5546875" style="17" customWidth="1"/>
    <col min="2058" max="2061" width="8.88671875" style="17"/>
    <col min="2062" max="2062" width="19.44140625" style="17" customWidth="1"/>
    <col min="2063" max="2305" width="8.88671875" style="17"/>
    <col min="2306" max="2306" width="28.44140625" style="17" customWidth="1"/>
    <col min="2307" max="2312" width="8.88671875" style="17"/>
    <col min="2313" max="2313" width="9.5546875" style="17" customWidth="1"/>
    <col min="2314" max="2317" width="8.88671875" style="17"/>
    <col min="2318" max="2318" width="19.44140625" style="17" customWidth="1"/>
    <col min="2319" max="2561" width="8.88671875" style="17"/>
    <col min="2562" max="2562" width="28.44140625" style="17" customWidth="1"/>
    <col min="2563" max="2568" width="8.88671875" style="17"/>
    <col min="2569" max="2569" width="9.5546875" style="17" customWidth="1"/>
    <col min="2570" max="2573" width="8.88671875" style="17"/>
    <col min="2574" max="2574" width="19.44140625" style="17" customWidth="1"/>
    <col min="2575" max="2817" width="8.88671875" style="17"/>
    <col min="2818" max="2818" width="28.44140625" style="17" customWidth="1"/>
    <col min="2819" max="2824" width="8.88671875" style="17"/>
    <col min="2825" max="2825" width="9.5546875" style="17" customWidth="1"/>
    <col min="2826" max="2829" width="8.88671875" style="17"/>
    <col min="2830" max="2830" width="19.44140625" style="17" customWidth="1"/>
    <col min="2831" max="3073" width="8.88671875" style="17"/>
    <col min="3074" max="3074" width="28.44140625" style="17" customWidth="1"/>
    <col min="3075" max="3080" width="8.88671875" style="17"/>
    <col min="3081" max="3081" width="9.5546875" style="17" customWidth="1"/>
    <col min="3082" max="3085" width="8.88671875" style="17"/>
    <col min="3086" max="3086" width="19.44140625" style="17" customWidth="1"/>
    <col min="3087" max="3329" width="8.88671875" style="17"/>
    <col min="3330" max="3330" width="28.44140625" style="17" customWidth="1"/>
    <col min="3331" max="3336" width="8.88671875" style="17"/>
    <col min="3337" max="3337" width="9.5546875" style="17" customWidth="1"/>
    <col min="3338" max="3341" width="8.88671875" style="17"/>
    <col min="3342" max="3342" width="19.44140625" style="17" customWidth="1"/>
    <col min="3343" max="3585" width="8.88671875" style="17"/>
    <col min="3586" max="3586" width="28.44140625" style="17" customWidth="1"/>
    <col min="3587" max="3592" width="8.88671875" style="17"/>
    <col min="3593" max="3593" width="9.5546875" style="17" customWidth="1"/>
    <col min="3594" max="3597" width="8.88671875" style="17"/>
    <col min="3598" max="3598" width="19.44140625" style="17" customWidth="1"/>
    <col min="3599" max="3841" width="8.88671875" style="17"/>
    <col min="3842" max="3842" width="28.44140625" style="17" customWidth="1"/>
    <col min="3843" max="3848" width="8.88671875" style="17"/>
    <col min="3849" max="3849" width="9.5546875" style="17" customWidth="1"/>
    <col min="3850" max="3853" width="8.88671875" style="17"/>
    <col min="3854" max="3854" width="19.44140625" style="17" customWidth="1"/>
    <col min="3855" max="4097" width="8.88671875" style="17"/>
    <col min="4098" max="4098" width="28.44140625" style="17" customWidth="1"/>
    <col min="4099" max="4104" width="8.88671875" style="17"/>
    <col min="4105" max="4105" width="9.5546875" style="17" customWidth="1"/>
    <col min="4106" max="4109" width="8.88671875" style="17"/>
    <col min="4110" max="4110" width="19.44140625" style="17" customWidth="1"/>
    <col min="4111" max="4353" width="8.88671875" style="17"/>
    <col min="4354" max="4354" width="28.44140625" style="17" customWidth="1"/>
    <col min="4355" max="4360" width="8.88671875" style="17"/>
    <col min="4361" max="4361" width="9.5546875" style="17" customWidth="1"/>
    <col min="4362" max="4365" width="8.88671875" style="17"/>
    <col min="4366" max="4366" width="19.44140625" style="17" customWidth="1"/>
    <col min="4367" max="4609" width="8.88671875" style="17"/>
    <col min="4610" max="4610" width="28.44140625" style="17" customWidth="1"/>
    <col min="4611" max="4616" width="8.88671875" style="17"/>
    <col min="4617" max="4617" width="9.5546875" style="17" customWidth="1"/>
    <col min="4618" max="4621" width="8.88671875" style="17"/>
    <col min="4622" max="4622" width="19.44140625" style="17" customWidth="1"/>
    <col min="4623" max="4865" width="8.88671875" style="17"/>
    <col min="4866" max="4866" width="28.44140625" style="17" customWidth="1"/>
    <col min="4867" max="4872" width="8.88671875" style="17"/>
    <col min="4873" max="4873" width="9.5546875" style="17" customWidth="1"/>
    <col min="4874" max="4877" width="8.88671875" style="17"/>
    <col min="4878" max="4878" width="19.44140625" style="17" customWidth="1"/>
    <col min="4879" max="5121" width="8.88671875" style="17"/>
    <col min="5122" max="5122" width="28.44140625" style="17" customWidth="1"/>
    <col min="5123" max="5128" width="8.88671875" style="17"/>
    <col min="5129" max="5129" width="9.5546875" style="17" customWidth="1"/>
    <col min="5130" max="5133" width="8.88671875" style="17"/>
    <col min="5134" max="5134" width="19.44140625" style="17" customWidth="1"/>
    <col min="5135" max="5377" width="8.88671875" style="17"/>
    <col min="5378" max="5378" width="28.44140625" style="17" customWidth="1"/>
    <col min="5379" max="5384" width="8.88671875" style="17"/>
    <col min="5385" max="5385" width="9.5546875" style="17" customWidth="1"/>
    <col min="5386" max="5389" width="8.88671875" style="17"/>
    <col min="5390" max="5390" width="19.44140625" style="17" customWidth="1"/>
    <col min="5391" max="5633" width="8.88671875" style="17"/>
    <col min="5634" max="5634" width="28.44140625" style="17" customWidth="1"/>
    <col min="5635" max="5640" width="8.88671875" style="17"/>
    <col min="5641" max="5641" width="9.5546875" style="17" customWidth="1"/>
    <col min="5642" max="5645" width="8.88671875" style="17"/>
    <col min="5646" max="5646" width="19.44140625" style="17" customWidth="1"/>
    <col min="5647" max="5889" width="8.88671875" style="17"/>
    <col min="5890" max="5890" width="28.44140625" style="17" customWidth="1"/>
    <col min="5891" max="5896" width="8.88671875" style="17"/>
    <col min="5897" max="5897" width="9.5546875" style="17" customWidth="1"/>
    <col min="5898" max="5901" width="8.88671875" style="17"/>
    <col min="5902" max="5902" width="19.44140625" style="17" customWidth="1"/>
    <col min="5903" max="6145" width="8.88671875" style="17"/>
    <col min="6146" max="6146" width="28.44140625" style="17" customWidth="1"/>
    <col min="6147" max="6152" width="8.88671875" style="17"/>
    <col min="6153" max="6153" width="9.5546875" style="17" customWidth="1"/>
    <col min="6154" max="6157" width="8.88671875" style="17"/>
    <col min="6158" max="6158" width="19.44140625" style="17" customWidth="1"/>
    <col min="6159" max="6401" width="8.88671875" style="17"/>
    <col min="6402" max="6402" width="28.44140625" style="17" customWidth="1"/>
    <col min="6403" max="6408" width="8.88671875" style="17"/>
    <col min="6409" max="6409" width="9.5546875" style="17" customWidth="1"/>
    <col min="6410" max="6413" width="8.88671875" style="17"/>
    <col min="6414" max="6414" width="19.44140625" style="17" customWidth="1"/>
    <col min="6415" max="6657" width="8.88671875" style="17"/>
    <col min="6658" max="6658" width="28.44140625" style="17" customWidth="1"/>
    <col min="6659" max="6664" width="8.88671875" style="17"/>
    <col min="6665" max="6665" width="9.5546875" style="17" customWidth="1"/>
    <col min="6666" max="6669" width="8.88671875" style="17"/>
    <col min="6670" max="6670" width="19.44140625" style="17" customWidth="1"/>
    <col min="6671" max="6913" width="8.88671875" style="17"/>
    <col min="6914" max="6914" width="28.44140625" style="17" customWidth="1"/>
    <col min="6915" max="6920" width="8.88671875" style="17"/>
    <col min="6921" max="6921" width="9.5546875" style="17" customWidth="1"/>
    <col min="6922" max="6925" width="8.88671875" style="17"/>
    <col min="6926" max="6926" width="19.44140625" style="17" customWidth="1"/>
    <col min="6927" max="7169" width="8.88671875" style="17"/>
    <col min="7170" max="7170" width="28.44140625" style="17" customWidth="1"/>
    <col min="7171" max="7176" width="8.88671875" style="17"/>
    <col min="7177" max="7177" width="9.5546875" style="17" customWidth="1"/>
    <col min="7178" max="7181" width="8.88671875" style="17"/>
    <col min="7182" max="7182" width="19.44140625" style="17" customWidth="1"/>
    <col min="7183" max="7425" width="8.88671875" style="17"/>
    <col min="7426" max="7426" width="28.44140625" style="17" customWidth="1"/>
    <col min="7427" max="7432" width="8.88671875" style="17"/>
    <col min="7433" max="7433" width="9.5546875" style="17" customWidth="1"/>
    <col min="7434" max="7437" width="8.88671875" style="17"/>
    <col min="7438" max="7438" width="19.44140625" style="17" customWidth="1"/>
    <col min="7439" max="7681" width="8.88671875" style="17"/>
    <col min="7682" max="7682" width="28.44140625" style="17" customWidth="1"/>
    <col min="7683" max="7688" width="8.88671875" style="17"/>
    <col min="7689" max="7689" width="9.5546875" style="17" customWidth="1"/>
    <col min="7690" max="7693" width="8.88671875" style="17"/>
    <col min="7694" max="7694" width="19.44140625" style="17" customWidth="1"/>
    <col min="7695" max="7937" width="8.88671875" style="17"/>
    <col min="7938" max="7938" width="28.44140625" style="17" customWidth="1"/>
    <col min="7939" max="7944" width="8.88671875" style="17"/>
    <col min="7945" max="7945" width="9.5546875" style="17" customWidth="1"/>
    <col min="7946" max="7949" width="8.88671875" style="17"/>
    <col min="7950" max="7950" width="19.44140625" style="17" customWidth="1"/>
    <col min="7951" max="8193" width="8.88671875" style="17"/>
    <col min="8194" max="8194" width="28.44140625" style="17" customWidth="1"/>
    <col min="8195" max="8200" width="8.88671875" style="17"/>
    <col min="8201" max="8201" width="9.5546875" style="17" customWidth="1"/>
    <col min="8202" max="8205" width="8.88671875" style="17"/>
    <col min="8206" max="8206" width="19.44140625" style="17" customWidth="1"/>
    <col min="8207" max="8449" width="8.88671875" style="17"/>
    <col min="8450" max="8450" width="28.44140625" style="17" customWidth="1"/>
    <col min="8451" max="8456" width="8.88671875" style="17"/>
    <col min="8457" max="8457" width="9.5546875" style="17" customWidth="1"/>
    <col min="8458" max="8461" width="8.88671875" style="17"/>
    <col min="8462" max="8462" width="19.44140625" style="17" customWidth="1"/>
    <col min="8463" max="8705" width="8.88671875" style="17"/>
    <col min="8706" max="8706" width="28.44140625" style="17" customWidth="1"/>
    <col min="8707" max="8712" width="8.88671875" style="17"/>
    <col min="8713" max="8713" width="9.5546875" style="17" customWidth="1"/>
    <col min="8714" max="8717" width="8.88671875" style="17"/>
    <col min="8718" max="8718" width="19.44140625" style="17" customWidth="1"/>
    <col min="8719" max="8961" width="8.88671875" style="17"/>
    <col min="8962" max="8962" width="28.44140625" style="17" customWidth="1"/>
    <col min="8963" max="8968" width="8.88671875" style="17"/>
    <col min="8969" max="8969" width="9.5546875" style="17" customWidth="1"/>
    <col min="8970" max="8973" width="8.88671875" style="17"/>
    <col min="8974" max="8974" width="19.44140625" style="17" customWidth="1"/>
    <col min="8975" max="9217" width="8.88671875" style="17"/>
    <col min="9218" max="9218" width="28.44140625" style="17" customWidth="1"/>
    <col min="9219" max="9224" width="8.88671875" style="17"/>
    <col min="9225" max="9225" width="9.5546875" style="17" customWidth="1"/>
    <col min="9226" max="9229" width="8.88671875" style="17"/>
    <col min="9230" max="9230" width="19.44140625" style="17" customWidth="1"/>
    <col min="9231" max="9473" width="8.88671875" style="17"/>
    <col min="9474" max="9474" width="28.44140625" style="17" customWidth="1"/>
    <col min="9475" max="9480" width="8.88671875" style="17"/>
    <col min="9481" max="9481" width="9.5546875" style="17" customWidth="1"/>
    <col min="9482" max="9485" width="8.88671875" style="17"/>
    <col min="9486" max="9486" width="19.44140625" style="17" customWidth="1"/>
    <col min="9487" max="9729" width="8.88671875" style="17"/>
    <col min="9730" max="9730" width="28.44140625" style="17" customWidth="1"/>
    <col min="9731" max="9736" width="8.88671875" style="17"/>
    <col min="9737" max="9737" width="9.5546875" style="17" customWidth="1"/>
    <col min="9738" max="9741" width="8.88671875" style="17"/>
    <col min="9742" max="9742" width="19.44140625" style="17" customWidth="1"/>
    <col min="9743" max="9985" width="8.88671875" style="17"/>
    <col min="9986" max="9986" width="28.44140625" style="17" customWidth="1"/>
    <col min="9987" max="9992" width="8.88671875" style="17"/>
    <col min="9993" max="9993" width="9.5546875" style="17" customWidth="1"/>
    <col min="9994" max="9997" width="8.88671875" style="17"/>
    <col min="9998" max="9998" width="19.44140625" style="17" customWidth="1"/>
    <col min="9999" max="10241" width="8.88671875" style="17"/>
    <col min="10242" max="10242" width="28.44140625" style="17" customWidth="1"/>
    <col min="10243" max="10248" width="8.88671875" style="17"/>
    <col min="10249" max="10249" width="9.5546875" style="17" customWidth="1"/>
    <col min="10250" max="10253" width="8.88671875" style="17"/>
    <col min="10254" max="10254" width="19.44140625" style="17" customWidth="1"/>
    <col min="10255" max="10497" width="8.88671875" style="17"/>
    <col min="10498" max="10498" width="28.44140625" style="17" customWidth="1"/>
    <col min="10499" max="10504" width="8.88671875" style="17"/>
    <col min="10505" max="10505" width="9.5546875" style="17" customWidth="1"/>
    <col min="10506" max="10509" width="8.88671875" style="17"/>
    <col min="10510" max="10510" width="19.44140625" style="17" customWidth="1"/>
    <col min="10511" max="10753" width="8.88671875" style="17"/>
    <col min="10754" max="10754" width="28.44140625" style="17" customWidth="1"/>
    <col min="10755" max="10760" width="8.88671875" style="17"/>
    <col min="10761" max="10761" width="9.5546875" style="17" customWidth="1"/>
    <col min="10762" max="10765" width="8.88671875" style="17"/>
    <col min="10766" max="10766" width="19.44140625" style="17" customWidth="1"/>
    <col min="10767" max="11009" width="8.88671875" style="17"/>
    <col min="11010" max="11010" width="28.44140625" style="17" customWidth="1"/>
    <col min="11011" max="11016" width="8.88671875" style="17"/>
    <col min="11017" max="11017" width="9.5546875" style="17" customWidth="1"/>
    <col min="11018" max="11021" width="8.88671875" style="17"/>
    <col min="11022" max="11022" width="19.44140625" style="17" customWidth="1"/>
    <col min="11023" max="11265" width="8.88671875" style="17"/>
    <col min="11266" max="11266" width="28.44140625" style="17" customWidth="1"/>
    <col min="11267" max="11272" width="8.88671875" style="17"/>
    <col min="11273" max="11273" width="9.5546875" style="17" customWidth="1"/>
    <col min="11274" max="11277" width="8.88671875" style="17"/>
    <col min="11278" max="11278" width="19.44140625" style="17" customWidth="1"/>
    <col min="11279" max="11521" width="8.88671875" style="17"/>
    <col min="11522" max="11522" width="28.44140625" style="17" customWidth="1"/>
    <col min="11523" max="11528" width="8.88671875" style="17"/>
    <col min="11529" max="11529" width="9.5546875" style="17" customWidth="1"/>
    <col min="11530" max="11533" width="8.88671875" style="17"/>
    <col min="11534" max="11534" width="19.44140625" style="17" customWidth="1"/>
    <col min="11535" max="11777" width="8.88671875" style="17"/>
    <col min="11778" max="11778" width="28.44140625" style="17" customWidth="1"/>
    <col min="11779" max="11784" width="8.88671875" style="17"/>
    <col min="11785" max="11785" width="9.5546875" style="17" customWidth="1"/>
    <col min="11786" max="11789" width="8.88671875" style="17"/>
    <col min="11790" max="11790" width="19.44140625" style="17" customWidth="1"/>
    <col min="11791" max="12033" width="8.88671875" style="17"/>
    <col min="12034" max="12034" width="28.44140625" style="17" customWidth="1"/>
    <col min="12035" max="12040" width="8.88671875" style="17"/>
    <col min="12041" max="12041" width="9.5546875" style="17" customWidth="1"/>
    <col min="12042" max="12045" width="8.88671875" style="17"/>
    <col min="12046" max="12046" width="19.44140625" style="17" customWidth="1"/>
    <col min="12047" max="12289" width="8.88671875" style="17"/>
    <col min="12290" max="12290" width="28.44140625" style="17" customWidth="1"/>
    <col min="12291" max="12296" width="8.88671875" style="17"/>
    <col min="12297" max="12297" width="9.5546875" style="17" customWidth="1"/>
    <col min="12298" max="12301" width="8.88671875" style="17"/>
    <col min="12302" max="12302" width="19.44140625" style="17" customWidth="1"/>
    <col min="12303" max="12545" width="8.88671875" style="17"/>
    <col min="12546" max="12546" width="28.44140625" style="17" customWidth="1"/>
    <col min="12547" max="12552" width="8.88671875" style="17"/>
    <col min="12553" max="12553" width="9.5546875" style="17" customWidth="1"/>
    <col min="12554" max="12557" width="8.88671875" style="17"/>
    <col min="12558" max="12558" width="19.44140625" style="17" customWidth="1"/>
    <col min="12559" max="12801" width="8.88671875" style="17"/>
    <col min="12802" max="12802" width="28.44140625" style="17" customWidth="1"/>
    <col min="12803" max="12808" width="8.88671875" style="17"/>
    <col min="12809" max="12809" width="9.5546875" style="17" customWidth="1"/>
    <col min="12810" max="12813" width="8.88671875" style="17"/>
    <col min="12814" max="12814" width="19.44140625" style="17" customWidth="1"/>
    <col min="12815" max="13057" width="8.88671875" style="17"/>
    <col min="13058" max="13058" width="28.44140625" style="17" customWidth="1"/>
    <col min="13059" max="13064" width="8.88671875" style="17"/>
    <col min="13065" max="13065" width="9.5546875" style="17" customWidth="1"/>
    <col min="13066" max="13069" width="8.88671875" style="17"/>
    <col min="13070" max="13070" width="19.44140625" style="17" customWidth="1"/>
    <col min="13071" max="13313" width="8.88671875" style="17"/>
    <col min="13314" max="13314" width="28.44140625" style="17" customWidth="1"/>
    <col min="13315" max="13320" width="8.88671875" style="17"/>
    <col min="13321" max="13321" width="9.5546875" style="17" customWidth="1"/>
    <col min="13322" max="13325" width="8.88671875" style="17"/>
    <col min="13326" max="13326" width="19.44140625" style="17" customWidth="1"/>
    <col min="13327" max="13569" width="8.88671875" style="17"/>
    <col min="13570" max="13570" width="28.44140625" style="17" customWidth="1"/>
    <col min="13571" max="13576" width="8.88671875" style="17"/>
    <col min="13577" max="13577" width="9.5546875" style="17" customWidth="1"/>
    <col min="13578" max="13581" width="8.88671875" style="17"/>
    <col min="13582" max="13582" width="19.44140625" style="17" customWidth="1"/>
    <col min="13583" max="13825" width="8.88671875" style="17"/>
    <col min="13826" max="13826" width="28.44140625" style="17" customWidth="1"/>
    <col min="13827" max="13832" width="8.88671875" style="17"/>
    <col min="13833" max="13833" width="9.5546875" style="17" customWidth="1"/>
    <col min="13834" max="13837" width="8.88671875" style="17"/>
    <col min="13838" max="13838" width="19.44140625" style="17" customWidth="1"/>
    <col min="13839" max="14081" width="8.88671875" style="17"/>
    <col min="14082" max="14082" width="28.44140625" style="17" customWidth="1"/>
    <col min="14083" max="14088" width="8.88671875" style="17"/>
    <col min="14089" max="14089" width="9.5546875" style="17" customWidth="1"/>
    <col min="14090" max="14093" width="8.88671875" style="17"/>
    <col min="14094" max="14094" width="19.44140625" style="17" customWidth="1"/>
    <col min="14095" max="14337" width="8.88671875" style="17"/>
    <col min="14338" max="14338" width="28.44140625" style="17" customWidth="1"/>
    <col min="14339" max="14344" width="8.88671875" style="17"/>
    <col min="14345" max="14345" width="9.5546875" style="17" customWidth="1"/>
    <col min="14346" max="14349" width="8.88671875" style="17"/>
    <col min="14350" max="14350" width="19.44140625" style="17" customWidth="1"/>
    <col min="14351" max="14593" width="8.88671875" style="17"/>
    <col min="14594" max="14594" width="28.44140625" style="17" customWidth="1"/>
    <col min="14595" max="14600" width="8.88671875" style="17"/>
    <col min="14601" max="14601" width="9.5546875" style="17" customWidth="1"/>
    <col min="14602" max="14605" width="8.88671875" style="17"/>
    <col min="14606" max="14606" width="19.44140625" style="17" customWidth="1"/>
    <col min="14607" max="14849" width="8.88671875" style="17"/>
    <col min="14850" max="14850" width="28.44140625" style="17" customWidth="1"/>
    <col min="14851" max="14856" width="8.88671875" style="17"/>
    <col min="14857" max="14857" width="9.5546875" style="17" customWidth="1"/>
    <col min="14858" max="14861" width="8.88671875" style="17"/>
    <col min="14862" max="14862" width="19.44140625" style="17" customWidth="1"/>
    <col min="14863" max="15105" width="8.88671875" style="17"/>
    <col min="15106" max="15106" width="28.44140625" style="17" customWidth="1"/>
    <col min="15107" max="15112" width="8.88671875" style="17"/>
    <col min="15113" max="15113" width="9.5546875" style="17" customWidth="1"/>
    <col min="15114" max="15117" width="8.88671875" style="17"/>
    <col min="15118" max="15118" width="19.44140625" style="17" customWidth="1"/>
    <col min="15119" max="15361" width="8.88671875" style="17"/>
    <col min="15362" max="15362" width="28.44140625" style="17" customWidth="1"/>
    <col min="15363" max="15368" width="8.88671875" style="17"/>
    <col min="15369" max="15369" width="9.5546875" style="17" customWidth="1"/>
    <col min="15370" max="15373" width="8.88671875" style="17"/>
    <col min="15374" max="15374" width="19.44140625" style="17" customWidth="1"/>
    <col min="15375" max="15617" width="8.88671875" style="17"/>
    <col min="15618" max="15618" width="28.44140625" style="17" customWidth="1"/>
    <col min="15619" max="15624" width="8.88671875" style="17"/>
    <col min="15625" max="15625" width="9.5546875" style="17" customWidth="1"/>
    <col min="15626" max="15629" width="8.88671875" style="17"/>
    <col min="15630" max="15630" width="19.44140625" style="17" customWidth="1"/>
    <col min="15631" max="15873" width="8.88671875" style="17"/>
    <col min="15874" max="15874" width="28.44140625" style="17" customWidth="1"/>
    <col min="15875" max="15880" width="8.88671875" style="17"/>
    <col min="15881" max="15881" width="9.5546875" style="17" customWidth="1"/>
    <col min="15882" max="15885" width="8.88671875" style="17"/>
    <col min="15886" max="15886" width="19.44140625" style="17" customWidth="1"/>
    <col min="15887" max="16129" width="8.88671875" style="17"/>
    <col min="16130" max="16130" width="28.44140625" style="17" customWidth="1"/>
    <col min="16131" max="16136" width="8.88671875" style="17"/>
    <col min="16137" max="16137" width="9.5546875" style="17" customWidth="1"/>
    <col min="16138" max="16141" width="8.88671875" style="17"/>
    <col min="16142" max="16142" width="19.44140625" style="17" customWidth="1"/>
    <col min="16143" max="16384" width="8.88671875" style="17"/>
  </cols>
  <sheetData>
    <row r="1" spans="1:16" s="33" customFormat="1" ht="26.25">
      <c r="A1" s="325" t="s">
        <v>232</v>
      </c>
      <c r="B1" s="326"/>
      <c r="C1" s="326"/>
      <c r="D1" s="326"/>
      <c r="E1" s="326"/>
      <c r="F1" s="326"/>
      <c r="G1" s="326"/>
      <c r="H1" s="326"/>
    </row>
    <row r="2" spans="1:16" s="15" customFormat="1" ht="20.25">
      <c r="A2" s="327" t="s">
        <v>120</v>
      </c>
      <c r="B2" s="328"/>
      <c r="C2" s="328"/>
      <c r="D2" s="328"/>
      <c r="E2" s="328"/>
      <c r="F2" s="328"/>
      <c r="G2" s="328"/>
      <c r="H2" s="328"/>
    </row>
    <row r="3" spans="1:16" s="15" customFormat="1" ht="21" thickBot="1">
      <c r="A3" s="329" t="s">
        <v>233</v>
      </c>
      <c r="B3" s="329"/>
      <c r="C3" s="329"/>
      <c r="D3" s="329"/>
      <c r="E3" s="329"/>
      <c r="F3" s="329"/>
      <c r="G3" s="329"/>
      <c r="H3" s="329"/>
      <c r="K3" s="203"/>
      <c r="L3" s="203"/>
      <c r="M3" s="203"/>
      <c r="N3" s="203"/>
      <c r="O3" s="203"/>
      <c r="P3" s="203"/>
    </row>
    <row r="4" spans="1:16">
      <c r="A4" s="253" t="s">
        <v>83</v>
      </c>
      <c r="B4" s="330" t="s">
        <v>234</v>
      </c>
      <c r="C4" s="271" t="s">
        <v>134</v>
      </c>
      <c r="D4" s="271"/>
      <c r="E4" s="271"/>
      <c r="F4" s="271" t="s">
        <v>5</v>
      </c>
      <c r="G4" s="271"/>
      <c r="H4" s="272"/>
      <c r="K4" s="203"/>
      <c r="L4" s="203"/>
      <c r="M4" s="203"/>
      <c r="N4" s="203"/>
      <c r="O4" s="203"/>
      <c r="P4" s="203"/>
    </row>
    <row r="5" spans="1:16">
      <c r="A5" s="254"/>
      <c r="B5" s="331"/>
      <c r="C5" s="149" t="s">
        <v>22</v>
      </c>
      <c r="D5" s="149" t="s">
        <v>23</v>
      </c>
      <c r="E5" s="149" t="s">
        <v>6</v>
      </c>
      <c r="F5" s="149" t="s">
        <v>22</v>
      </c>
      <c r="G5" s="149" t="s">
        <v>23</v>
      </c>
      <c r="H5" s="150" t="s">
        <v>6</v>
      </c>
      <c r="K5" s="203"/>
      <c r="L5" s="203"/>
      <c r="M5" s="203"/>
      <c r="N5" s="203"/>
      <c r="O5" s="203"/>
      <c r="P5" s="203"/>
    </row>
    <row r="6" spans="1:16">
      <c r="A6" s="219">
        <v>1</v>
      </c>
      <c r="B6" s="220" t="s">
        <v>248</v>
      </c>
      <c r="C6" s="206">
        <v>303</v>
      </c>
      <c r="D6" s="206">
        <v>301</v>
      </c>
      <c r="E6" s="18">
        <f t="shared" ref="E6:E15" si="0">(D6-C6)/C6</f>
        <v>-6.6006600660066007E-3</v>
      </c>
      <c r="F6" s="206">
        <v>1000</v>
      </c>
      <c r="G6" s="206">
        <v>866</v>
      </c>
      <c r="H6" s="18">
        <f t="shared" ref="H6:H15" si="1">(G6-F6)/F6</f>
        <v>-0.13400000000000001</v>
      </c>
      <c r="K6" s="203"/>
      <c r="L6" s="203"/>
      <c r="M6" s="203"/>
      <c r="N6" s="203"/>
      <c r="O6" s="203"/>
      <c r="P6" s="203"/>
    </row>
    <row r="7" spans="1:16">
      <c r="A7" s="219">
        <v>2</v>
      </c>
      <c r="B7" s="220" t="s">
        <v>249</v>
      </c>
      <c r="C7" s="206">
        <v>85</v>
      </c>
      <c r="D7" s="206">
        <v>119</v>
      </c>
      <c r="E7" s="18">
        <f t="shared" si="0"/>
        <v>0.4</v>
      </c>
      <c r="F7" s="206">
        <v>356</v>
      </c>
      <c r="G7" s="206">
        <v>389</v>
      </c>
      <c r="H7" s="18">
        <f t="shared" si="1"/>
        <v>9.269662921348315E-2</v>
      </c>
      <c r="K7" s="203"/>
      <c r="L7" s="203"/>
      <c r="M7" s="203"/>
      <c r="N7" s="203"/>
      <c r="O7" s="203"/>
      <c r="P7" s="203"/>
    </row>
    <row r="8" spans="1:16">
      <c r="A8" s="219">
        <v>3</v>
      </c>
      <c r="B8" s="220" t="s">
        <v>250</v>
      </c>
      <c r="C8" s="206">
        <v>81</v>
      </c>
      <c r="D8" s="206">
        <v>112</v>
      </c>
      <c r="E8" s="18">
        <f t="shared" si="0"/>
        <v>0.38271604938271603</v>
      </c>
      <c r="F8" s="206">
        <v>265</v>
      </c>
      <c r="G8" s="206">
        <v>327</v>
      </c>
      <c r="H8" s="18">
        <f t="shared" si="1"/>
        <v>0.2339622641509434</v>
      </c>
      <c r="K8" s="203"/>
      <c r="L8" s="203"/>
      <c r="M8" s="203"/>
      <c r="N8" s="203"/>
      <c r="O8" s="203"/>
      <c r="P8" s="203"/>
    </row>
    <row r="9" spans="1:16">
      <c r="A9" s="219">
        <v>4</v>
      </c>
      <c r="B9" s="220" t="s">
        <v>251</v>
      </c>
      <c r="C9" s="206">
        <v>61</v>
      </c>
      <c r="D9" s="206">
        <v>104</v>
      </c>
      <c r="E9" s="18">
        <f t="shared" si="0"/>
        <v>0.70491803278688525</v>
      </c>
      <c r="F9" s="206">
        <v>151</v>
      </c>
      <c r="G9" s="206">
        <v>313</v>
      </c>
      <c r="H9" s="18">
        <f t="shared" si="1"/>
        <v>1.0728476821192052</v>
      </c>
      <c r="K9" s="203"/>
      <c r="L9" s="203"/>
      <c r="M9" s="203"/>
      <c r="N9" s="203"/>
      <c r="O9" s="203"/>
      <c r="P9" s="203"/>
    </row>
    <row r="10" spans="1:16">
      <c r="A10" s="219">
        <v>5</v>
      </c>
      <c r="B10" s="220" t="s">
        <v>252</v>
      </c>
      <c r="C10" s="206">
        <v>66</v>
      </c>
      <c r="D10" s="206">
        <v>120</v>
      </c>
      <c r="E10" s="18">
        <f t="shared" si="0"/>
        <v>0.81818181818181823</v>
      </c>
      <c r="F10" s="206">
        <v>198</v>
      </c>
      <c r="G10" s="206">
        <v>302</v>
      </c>
      <c r="H10" s="18">
        <f t="shared" si="1"/>
        <v>0.5252525252525253</v>
      </c>
      <c r="K10" s="203"/>
      <c r="L10" s="203"/>
      <c r="M10" s="203"/>
      <c r="N10" s="203"/>
      <c r="O10" s="203"/>
      <c r="P10" s="203"/>
    </row>
    <row r="11" spans="1:16">
      <c r="A11" s="219">
        <v>6</v>
      </c>
      <c r="B11" s="220" t="s">
        <v>253</v>
      </c>
      <c r="C11" s="206">
        <v>86</v>
      </c>
      <c r="D11" s="206">
        <v>72</v>
      </c>
      <c r="E11" s="18">
        <f t="shared" si="0"/>
        <v>-0.16279069767441862</v>
      </c>
      <c r="F11" s="206">
        <v>262</v>
      </c>
      <c r="G11" s="206">
        <v>247</v>
      </c>
      <c r="H11" s="18">
        <f t="shared" si="1"/>
        <v>-5.7251908396946563E-2</v>
      </c>
      <c r="K11" s="207"/>
      <c r="L11" s="203"/>
      <c r="M11" s="203"/>
      <c r="N11" s="203"/>
      <c r="O11" s="203"/>
      <c r="P11" s="203"/>
    </row>
    <row r="12" spans="1:16">
      <c r="A12" s="219">
        <v>7</v>
      </c>
      <c r="B12" s="220" t="s">
        <v>254</v>
      </c>
      <c r="C12" s="206">
        <v>88</v>
      </c>
      <c r="D12" s="206">
        <v>77</v>
      </c>
      <c r="E12" s="18">
        <f t="shared" si="0"/>
        <v>-0.125</v>
      </c>
      <c r="F12" s="206">
        <v>267</v>
      </c>
      <c r="G12" s="206">
        <v>245</v>
      </c>
      <c r="H12" s="18">
        <f t="shared" si="1"/>
        <v>-8.2397003745318345E-2</v>
      </c>
      <c r="K12" s="203"/>
      <c r="L12" s="203"/>
      <c r="M12" s="203"/>
      <c r="N12" s="203"/>
      <c r="O12" s="203"/>
      <c r="P12" s="203"/>
    </row>
    <row r="13" spans="1:16">
      <c r="A13" s="219">
        <v>8</v>
      </c>
      <c r="B13" s="220" t="s">
        <v>255</v>
      </c>
      <c r="C13" s="206">
        <v>38</v>
      </c>
      <c r="D13" s="206">
        <v>78</v>
      </c>
      <c r="E13" s="18">
        <f t="shared" si="0"/>
        <v>1.0526315789473684</v>
      </c>
      <c r="F13" s="206">
        <v>113</v>
      </c>
      <c r="G13" s="206">
        <v>243</v>
      </c>
      <c r="H13" s="18">
        <f t="shared" si="1"/>
        <v>1.1504424778761062</v>
      </c>
      <c r="K13" s="203"/>
      <c r="L13" s="203"/>
      <c r="M13" s="203"/>
      <c r="N13" s="203"/>
      <c r="O13" s="203"/>
      <c r="P13" s="203"/>
    </row>
    <row r="14" spans="1:16">
      <c r="A14" s="219">
        <v>9</v>
      </c>
      <c r="B14" s="220" t="s">
        <v>256</v>
      </c>
      <c r="C14" s="206">
        <v>34</v>
      </c>
      <c r="D14" s="206">
        <v>91</v>
      </c>
      <c r="E14" s="18">
        <f t="shared" si="0"/>
        <v>1.6764705882352942</v>
      </c>
      <c r="F14" s="206">
        <v>77</v>
      </c>
      <c r="G14" s="206">
        <v>240</v>
      </c>
      <c r="H14" s="18">
        <f t="shared" si="1"/>
        <v>2.116883116883117</v>
      </c>
      <c r="K14" s="203"/>
      <c r="L14" s="203"/>
      <c r="M14" s="203"/>
      <c r="N14" s="203"/>
      <c r="O14" s="203"/>
      <c r="P14" s="203"/>
    </row>
    <row r="15" spans="1:16" ht="18" thickBot="1">
      <c r="A15" s="221">
        <v>10</v>
      </c>
      <c r="B15" s="222" t="s">
        <v>257</v>
      </c>
      <c r="C15" s="210">
        <v>74</v>
      </c>
      <c r="D15" s="210">
        <v>62</v>
      </c>
      <c r="E15" s="38">
        <f t="shared" si="0"/>
        <v>-0.16216216216216217</v>
      </c>
      <c r="F15" s="210">
        <v>210</v>
      </c>
      <c r="G15" s="210">
        <v>206</v>
      </c>
      <c r="H15" s="38">
        <f t="shared" si="1"/>
        <v>-1.9047619047619049E-2</v>
      </c>
      <c r="K15" s="203"/>
      <c r="L15" s="203"/>
      <c r="M15" s="203"/>
      <c r="N15" s="203"/>
      <c r="O15" s="203"/>
      <c r="P15" s="203"/>
    </row>
    <row r="16" spans="1:16">
      <c r="A16" s="3"/>
      <c r="B16" s="3"/>
      <c r="C16" s="40"/>
      <c r="D16" s="40"/>
      <c r="E16" s="3"/>
      <c r="F16" s="40"/>
      <c r="G16" s="40"/>
      <c r="H16" s="3"/>
      <c r="K16" s="203"/>
      <c r="L16" s="203"/>
      <c r="M16" s="203"/>
      <c r="N16" s="203"/>
      <c r="O16" s="203"/>
      <c r="P16" s="203"/>
    </row>
    <row r="17" spans="1:16" ht="18" thickBot="1">
      <c r="A17" s="332" t="s">
        <v>239</v>
      </c>
      <c r="B17" s="333"/>
      <c r="C17" s="333"/>
      <c r="D17" s="333"/>
      <c r="E17" s="333"/>
      <c r="F17" s="333"/>
      <c r="G17" s="333"/>
      <c r="H17" s="333"/>
      <c r="K17" s="203"/>
      <c r="L17" s="203"/>
      <c r="M17" s="203"/>
      <c r="N17" s="203"/>
      <c r="O17" s="203"/>
      <c r="P17" s="203"/>
    </row>
    <row r="18" spans="1:16">
      <c r="A18" s="253" t="s">
        <v>83</v>
      </c>
      <c r="B18" s="330" t="s">
        <v>234</v>
      </c>
      <c r="C18" s="271" t="s">
        <v>134</v>
      </c>
      <c r="D18" s="271"/>
      <c r="E18" s="271"/>
      <c r="F18" s="271" t="s">
        <v>5</v>
      </c>
      <c r="G18" s="271"/>
      <c r="H18" s="272"/>
      <c r="K18" s="203"/>
      <c r="L18" s="203"/>
      <c r="M18" s="203"/>
      <c r="N18" s="203"/>
      <c r="O18" s="203"/>
      <c r="P18" s="203"/>
    </row>
    <row r="19" spans="1:16">
      <c r="A19" s="254"/>
      <c r="B19" s="331"/>
      <c r="C19" s="149" t="s">
        <v>22</v>
      </c>
      <c r="D19" s="149" t="s">
        <v>23</v>
      </c>
      <c r="E19" s="149" t="s">
        <v>6</v>
      </c>
      <c r="F19" s="149" t="s">
        <v>22</v>
      </c>
      <c r="G19" s="149" t="s">
        <v>23</v>
      </c>
      <c r="H19" s="150" t="s">
        <v>6</v>
      </c>
      <c r="K19" s="203"/>
      <c r="L19" s="203"/>
      <c r="M19" s="203"/>
      <c r="N19" s="203"/>
      <c r="O19" s="203"/>
      <c r="P19" s="203"/>
    </row>
    <row r="20" spans="1:16">
      <c r="A20" s="219">
        <v>1</v>
      </c>
      <c r="B20" s="220" t="s">
        <v>255</v>
      </c>
      <c r="C20" s="206">
        <v>10</v>
      </c>
      <c r="D20" s="206">
        <v>39</v>
      </c>
      <c r="E20" s="18">
        <f t="shared" ref="E20:E29" si="2">(D20-C20)/C20</f>
        <v>2.9</v>
      </c>
      <c r="F20" s="206">
        <v>28</v>
      </c>
      <c r="G20" s="206">
        <v>125</v>
      </c>
      <c r="H20" s="18">
        <f t="shared" ref="H20:H29" si="3">(G20-F20)/F20</f>
        <v>3.4642857142857144</v>
      </c>
      <c r="K20" s="203"/>
      <c r="L20" s="203"/>
      <c r="M20" s="203"/>
      <c r="N20" s="203"/>
      <c r="O20" s="203"/>
      <c r="P20" s="203"/>
    </row>
    <row r="21" spans="1:16">
      <c r="A21" s="219">
        <v>2</v>
      </c>
      <c r="B21" s="220" t="s">
        <v>258</v>
      </c>
      <c r="C21" s="206">
        <v>12</v>
      </c>
      <c r="D21" s="206">
        <v>35</v>
      </c>
      <c r="E21" s="18">
        <f t="shared" si="2"/>
        <v>1.9166666666666667</v>
      </c>
      <c r="F21" s="206">
        <v>41</v>
      </c>
      <c r="G21" s="206">
        <v>80</v>
      </c>
      <c r="H21" s="18">
        <f t="shared" si="3"/>
        <v>0.95121951219512191</v>
      </c>
      <c r="K21" s="203"/>
      <c r="L21" s="203"/>
      <c r="M21" s="203"/>
      <c r="N21" s="203"/>
      <c r="O21" s="203"/>
      <c r="P21" s="203"/>
    </row>
    <row r="22" spans="1:16">
      <c r="A22" s="219">
        <v>3</v>
      </c>
      <c r="B22" s="220" t="s">
        <v>259</v>
      </c>
      <c r="C22" s="206">
        <v>23</v>
      </c>
      <c r="D22" s="206">
        <v>34</v>
      </c>
      <c r="E22" s="18">
        <f t="shared" si="2"/>
        <v>0.47826086956521741</v>
      </c>
      <c r="F22" s="206">
        <v>24</v>
      </c>
      <c r="G22" s="206">
        <v>70</v>
      </c>
      <c r="H22" s="18">
        <f t="shared" si="3"/>
        <v>1.9166666666666667</v>
      </c>
      <c r="K22" s="203"/>
      <c r="L22" s="203"/>
      <c r="M22" s="203"/>
      <c r="N22" s="203"/>
      <c r="O22" s="203"/>
      <c r="P22" s="203"/>
    </row>
    <row r="23" spans="1:16">
      <c r="A23" s="219">
        <v>4</v>
      </c>
      <c r="B23" s="220" t="s">
        <v>260</v>
      </c>
      <c r="C23" s="206">
        <v>1</v>
      </c>
      <c r="D23" s="206">
        <v>1</v>
      </c>
      <c r="E23" s="18">
        <f t="shared" si="2"/>
        <v>0</v>
      </c>
      <c r="F23" s="206">
        <v>5</v>
      </c>
      <c r="G23" s="206">
        <v>40</v>
      </c>
      <c r="H23" s="18">
        <f t="shared" si="3"/>
        <v>7</v>
      </c>
      <c r="K23" s="203"/>
      <c r="L23" s="203"/>
      <c r="M23" s="203"/>
      <c r="N23" s="203"/>
      <c r="O23" s="203"/>
      <c r="P23" s="203"/>
    </row>
    <row r="24" spans="1:16">
      <c r="A24" s="219">
        <v>5</v>
      </c>
      <c r="B24" s="220" t="s">
        <v>261</v>
      </c>
      <c r="C24" s="206">
        <v>6</v>
      </c>
      <c r="D24" s="206">
        <v>12</v>
      </c>
      <c r="E24" s="18">
        <f t="shared" si="2"/>
        <v>1</v>
      </c>
      <c r="F24" s="206">
        <v>29</v>
      </c>
      <c r="G24" s="206">
        <v>38</v>
      </c>
      <c r="H24" s="18">
        <f t="shared" si="3"/>
        <v>0.31034482758620691</v>
      </c>
      <c r="K24" s="203"/>
      <c r="L24" s="203"/>
      <c r="M24" s="203"/>
      <c r="N24" s="203"/>
      <c r="O24" s="203"/>
      <c r="P24" s="203"/>
    </row>
    <row r="25" spans="1:16">
      <c r="A25" s="219">
        <v>6</v>
      </c>
      <c r="B25" s="220" t="s">
        <v>262</v>
      </c>
      <c r="C25" s="206"/>
      <c r="D25" s="206">
        <v>5</v>
      </c>
      <c r="E25" s="18" t="e">
        <f t="shared" si="2"/>
        <v>#DIV/0!</v>
      </c>
      <c r="F25" s="206">
        <v>1</v>
      </c>
      <c r="G25" s="206">
        <v>37</v>
      </c>
      <c r="H25" s="18">
        <f t="shared" si="3"/>
        <v>36</v>
      </c>
      <c r="K25" s="203"/>
      <c r="L25" s="203"/>
      <c r="M25" s="203"/>
      <c r="N25" s="203"/>
      <c r="O25" s="203"/>
      <c r="P25" s="203"/>
    </row>
    <row r="26" spans="1:16" ht="20.25">
      <c r="A26" s="219">
        <v>7</v>
      </c>
      <c r="B26" s="220" t="s">
        <v>263</v>
      </c>
      <c r="C26" s="206">
        <v>21</v>
      </c>
      <c r="D26" s="206">
        <v>6</v>
      </c>
      <c r="E26" s="18">
        <f t="shared" si="2"/>
        <v>-0.7142857142857143</v>
      </c>
      <c r="F26" s="206">
        <v>53</v>
      </c>
      <c r="G26" s="206">
        <v>36</v>
      </c>
      <c r="H26" s="18">
        <f t="shared" si="3"/>
        <v>-0.32075471698113206</v>
      </c>
      <c r="I26" s="15"/>
      <c r="J26" s="15"/>
      <c r="K26" s="203"/>
      <c r="L26" s="203"/>
      <c r="M26" s="203"/>
      <c r="N26" s="203"/>
      <c r="O26" s="203"/>
      <c r="P26" s="203"/>
    </row>
    <row r="27" spans="1:16">
      <c r="A27" s="219">
        <v>8</v>
      </c>
      <c r="B27" s="220" t="s">
        <v>264</v>
      </c>
      <c r="C27" s="206"/>
      <c r="D27" s="206">
        <v>12</v>
      </c>
      <c r="E27" s="18" t="e">
        <f t="shared" si="2"/>
        <v>#DIV/0!</v>
      </c>
      <c r="F27" s="206">
        <v>27</v>
      </c>
      <c r="G27" s="206">
        <v>34</v>
      </c>
      <c r="H27" s="18">
        <f t="shared" si="3"/>
        <v>0.25925925925925924</v>
      </c>
      <c r="K27" s="203"/>
      <c r="L27" s="203"/>
      <c r="M27" s="203"/>
      <c r="N27" s="203"/>
      <c r="O27" s="203"/>
      <c r="P27" s="203"/>
    </row>
    <row r="28" spans="1:16">
      <c r="A28" s="219">
        <v>9</v>
      </c>
      <c r="B28" s="220" t="s">
        <v>265</v>
      </c>
      <c r="C28" s="206">
        <v>12</v>
      </c>
      <c r="D28" s="206">
        <v>15</v>
      </c>
      <c r="E28" s="18">
        <f t="shared" si="2"/>
        <v>0.25</v>
      </c>
      <c r="F28" s="206">
        <v>40</v>
      </c>
      <c r="G28" s="206">
        <v>32</v>
      </c>
      <c r="H28" s="18">
        <f t="shared" si="3"/>
        <v>-0.2</v>
      </c>
      <c r="K28" s="203"/>
      <c r="L28" s="203"/>
      <c r="M28" s="203"/>
      <c r="N28" s="203"/>
      <c r="O28" s="203"/>
      <c r="P28" s="203"/>
    </row>
    <row r="29" spans="1:16" ht="18" thickBot="1">
      <c r="A29" s="221">
        <v>10</v>
      </c>
      <c r="B29" s="222" t="s">
        <v>266</v>
      </c>
      <c r="C29" s="210">
        <v>13</v>
      </c>
      <c r="D29" s="210">
        <v>20</v>
      </c>
      <c r="E29" s="38">
        <f t="shared" si="2"/>
        <v>0.53846153846153844</v>
      </c>
      <c r="F29" s="37">
        <v>42</v>
      </c>
      <c r="G29" s="37">
        <v>31</v>
      </c>
      <c r="H29" s="39">
        <f t="shared" si="3"/>
        <v>-0.26190476190476192</v>
      </c>
      <c r="K29" s="203"/>
      <c r="L29" s="203"/>
      <c r="M29" s="203"/>
      <c r="N29" s="203"/>
      <c r="O29" s="203"/>
      <c r="P29" s="203"/>
    </row>
    <row r="30" spans="1:16">
      <c r="A30" s="223"/>
      <c r="B30" s="200"/>
      <c r="C30" s="224"/>
      <c r="D30" s="224"/>
      <c r="E30" s="200"/>
      <c r="F30" s="224"/>
      <c r="G30" s="224"/>
      <c r="H30" s="200"/>
      <c r="K30" s="203"/>
      <c r="L30" s="203"/>
      <c r="M30" s="203"/>
      <c r="N30" s="203"/>
      <c r="O30" s="203"/>
      <c r="P30" s="203"/>
    </row>
    <row r="31" spans="1:16">
      <c r="A31" s="3"/>
      <c r="B31" s="225"/>
      <c r="C31" s="40"/>
      <c r="D31" s="40"/>
      <c r="E31" s="3"/>
      <c r="F31" s="40"/>
      <c r="G31" s="40"/>
      <c r="H31" s="3"/>
      <c r="K31" s="203"/>
      <c r="L31" s="203"/>
      <c r="M31" s="203"/>
      <c r="N31" s="203"/>
      <c r="O31" s="203"/>
      <c r="P31" s="203"/>
    </row>
    <row r="32" spans="1:16" s="15" customFormat="1" ht="21" thickBot="1">
      <c r="A32" s="332" t="s">
        <v>242</v>
      </c>
      <c r="B32" s="333"/>
      <c r="C32" s="333"/>
      <c r="D32" s="333"/>
      <c r="E32" s="333"/>
      <c r="F32" s="333"/>
      <c r="G32" s="333"/>
      <c r="H32" s="333"/>
      <c r="K32" s="203"/>
      <c r="L32" s="203"/>
      <c r="M32" s="203"/>
      <c r="N32" s="203"/>
      <c r="O32" s="203"/>
      <c r="P32" s="203"/>
    </row>
    <row r="33" spans="1:16">
      <c r="A33" s="253" t="s">
        <v>83</v>
      </c>
      <c r="B33" s="330" t="s">
        <v>234</v>
      </c>
      <c r="C33" s="271" t="s">
        <v>134</v>
      </c>
      <c r="D33" s="271"/>
      <c r="E33" s="271"/>
      <c r="F33" s="271" t="s">
        <v>5</v>
      </c>
      <c r="G33" s="271"/>
      <c r="H33" s="272"/>
      <c r="K33" s="203"/>
      <c r="L33" s="203"/>
      <c r="M33" s="203"/>
      <c r="N33" s="203"/>
      <c r="O33" s="203"/>
      <c r="P33" s="203"/>
    </row>
    <row r="34" spans="1:16">
      <c r="A34" s="254"/>
      <c r="B34" s="331"/>
      <c r="C34" s="149" t="s">
        <v>22</v>
      </c>
      <c r="D34" s="149" t="s">
        <v>23</v>
      </c>
      <c r="E34" s="149" t="s">
        <v>6</v>
      </c>
      <c r="F34" s="149" t="s">
        <v>22</v>
      </c>
      <c r="G34" s="149" t="s">
        <v>23</v>
      </c>
      <c r="H34" s="150" t="s">
        <v>6</v>
      </c>
      <c r="K34" s="203"/>
      <c r="L34" s="203"/>
      <c r="M34" s="203"/>
      <c r="N34" s="203"/>
      <c r="O34" s="203"/>
      <c r="P34" s="203"/>
    </row>
    <row r="35" spans="1:16">
      <c r="A35" s="219">
        <v>1</v>
      </c>
      <c r="B35" s="226" t="s">
        <v>267</v>
      </c>
      <c r="C35" s="206">
        <v>1</v>
      </c>
      <c r="D35" s="206">
        <v>12</v>
      </c>
      <c r="E35" s="18">
        <f t="shared" ref="E35:E46" si="4">(D35-C35)/C35</f>
        <v>11</v>
      </c>
      <c r="F35" s="227">
        <v>1</v>
      </c>
      <c r="G35" s="206">
        <v>70</v>
      </c>
      <c r="H35" s="18">
        <f t="shared" ref="H35:H46" si="5">(G35-F35)/F35</f>
        <v>69</v>
      </c>
      <c r="K35" s="203"/>
      <c r="L35" s="203"/>
      <c r="M35" s="203"/>
      <c r="N35" s="203"/>
      <c r="O35" s="203"/>
      <c r="P35" s="203"/>
    </row>
    <row r="36" spans="1:16">
      <c r="A36" s="219">
        <v>2</v>
      </c>
      <c r="B36" s="226" t="s">
        <v>268</v>
      </c>
      <c r="C36" s="206">
        <v>17</v>
      </c>
      <c r="D36" s="206">
        <v>21</v>
      </c>
      <c r="E36" s="18">
        <f t="shared" si="4"/>
        <v>0.23529411764705882</v>
      </c>
      <c r="F36" s="206">
        <v>44</v>
      </c>
      <c r="G36" s="206">
        <v>61</v>
      </c>
      <c r="H36" s="18">
        <f t="shared" si="5"/>
        <v>0.38636363636363635</v>
      </c>
      <c r="K36" s="203"/>
      <c r="L36" s="203"/>
      <c r="M36" s="203"/>
      <c r="N36" s="203"/>
      <c r="O36" s="203"/>
      <c r="P36" s="203"/>
    </row>
    <row r="37" spans="1:16">
      <c r="A37" s="219">
        <v>3</v>
      </c>
      <c r="B37" s="226" t="s">
        <v>269</v>
      </c>
      <c r="C37" s="206"/>
      <c r="D37" s="206">
        <v>42</v>
      </c>
      <c r="E37" s="18" t="e">
        <f t="shared" si="4"/>
        <v>#DIV/0!</v>
      </c>
      <c r="F37" s="206">
        <v>5</v>
      </c>
      <c r="G37" s="206">
        <v>59</v>
      </c>
      <c r="H37" s="18">
        <f t="shared" si="5"/>
        <v>10.8</v>
      </c>
      <c r="K37" s="203"/>
      <c r="L37" s="203"/>
      <c r="M37" s="203"/>
      <c r="N37" s="203"/>
      <c r="O37" s="203"/>
      <c r="P37" s="203"/>
    </row>
    <row r="38" spans="1:16">
      <c r="A38" s="219">
        <v>4</v>
      </c>
      <c r="B38" s="226" t="s">
        <v>270</v>
      </c>
      <c r="C38" s="206">
        <v>19</v>
      </c>
      <c r="D38" s="206">
        <v>19</v>
      </c>
      <c r="E38" s="18">
        <f t="shared" si="4"/>
        <v>0</v>
      </c>
      <c r="F38" s="206">
        <v>58</v>
      </c>
      <c r="G38" s="206">
        <v>48</v>
      </c>
      <c r="H38" s="18">
        <f t="shared" si="5"/>
        <v>-0.17241379310344829</v>
      </c>
      <c r="K38" s="203"/>
      <c r="L38" s="203"/>
      <c r="M38" s="203"/>
      <c r="N38" s="203"/>
      <c r="O38" s="203"/>
      <c r="P38" s="203"/>
    </row>
    <row r="39" spans="1:16">
      <c r="A39" s="219">
        <v>5</v>
      </c>
      <c r="B39" s="226" t="s">
        <v>271</v>
      </c>
      <c r="C39" s="206">
        <v>16</v>
      </c>
      <c r="D39" s="206">
        <v>14</v>
      </c>
      <c r="E39" s="18">
        <f t="shared" si="4"/>
        <v>-0.125</v>
      </c>
      <c r="F39" s="206">
        <v>55</v>
      </c>
      <c r="G39" s="206">
        <v>45</v>
      </c>
      <c r="H39" s="18">
        <f t="shared" si="5"/>
        <v>-0.18181818181818182</v>
      </c>
      <c r="K39" s="203"/>
      <c r="L39" s="203"/>
      <c r="M39" s="203"/>
      <c r="N39" s="203"/>
      <c r="O39" s="203"/>
      <c r="P39" s="203"/>
    </row>
    <row r="40" spans="1:16">
      <c r="A40" s="219">
        <v>6</v>
      </c>
      <c r="B40" s="226" t="s">
        <v>272</v>
      </c>
      <c r="C40" s="206">
        <v>4</v>
      </c>
      <c r="D40" s="206">
        <v>2</v>
      </c>
      <c r="E40" s="18">
        <f t="shared" si="4"/>
        <v>-0.5</v>
      </c>
      <c r="F40" s="206">
        <v>54</v>
      </c>
      <c r="G40" s="206">
        <v>43</v>
      </c>
      <c r="H40" s="18">
        <f t="shared" si="5"/>
        <v>-0.20370370370370369</v>
      </c>
      <c r="K40" s="203"/>
      <c r="L40" s="203"/>
      <c r="M40" s="203"/>
      <c r="N40" s="203"/>
      <c r="O40" s="203"/>
      <c r="P40" s="203"/>
    </row>
    <row r="41" spans="1:16">
      <c r="A41" s="219">
        <v>7</v>
      </c>
      <c r="B41" s="226" t="s">
        <v>273</v>
      </c>
      <c r="C41" s="206">
        <v>1</v>
      </c>
      <c r="D41" s="206">
        <v>4</v>
      </c>
      <c r="E41" s="18">
        <f t="shared" si="4"/>
        <v>3</v>
      </c>
      <c r="F41" s="206">
        <v>3</v>
      </c>
      <c r="G41" s="206">
        <v>41</v>
      </c>
      <c r="H41" s="18">
        <f t="shared" si="5"/>
        <v>12.666666666666666</v>
      </c>
      <c r="K41" s="203"/>
      <c r="L41" s="203"/>
      <c r="M41" s="203"/>
      <c r="N41" s="203"/>
      <c r="O41" s="203"/>
      <c r="P41" s="203"/>
    </row>
    <row r="42" spans="1:16">
      <c r="A42" s="219">
        <v>8</v>
      </c>
      <c r="B42" s="226" t="s">
        <v>274</v>
      </c>
      <c r="C42" s="206"/>
      <c r="D42" s="206">
        <v>9</v>
      </c>
      <c r="E42" s="18" t="e">
        <f t="shared" si="4"/>
        <v>#DIV/0!</v>
      </c>
      <c r="F42" s="227"/>
      <c r="G42" s="206">
        <v>37</v>
      </c>
      <c r="H42" s="18" t="e">
        <f t="shared" si="5"/>
        <v>#DIV/0!</v>
      </c>
      <c r="K42" s="203"/>
      <c r="L42" s="203"/>
      <c r="M42" s="203"/>
      <c r="N42" s="203"/>
      <c r="O42" s="203"/>
      <c r="P42" s="203"/>
    </row>
    <row r="43" spans="1:16">
      <c r="A43" s="219">
        <v>9</v>
      </c>
      <c r="B43" s="226" t="s">
        <v>275</v>
      </c>
      <c r="C43" s="206">
        <v>13</v>
      </c>
      <c r="D43" s="206">
        <v>9</v>
      </c>
      <c r="E43" s="18">
        <f t="shared" si="4"/>
        <v>-0.30769230769230771</v>
      </c>
      <c r="F43" s="227">
        <v>24</v>
      </c>
      <c r="G43" s="206">
        <v>35</v>
      </c>
      <c r="H43" s="18">
        <f t="shared" si="5"/>
        <v>0.45833333333333331</v>
      </c>
      <c r="K43" s="203"/>
      <c r="L43" s="203"/>
      <c r="M43" s="203"/>
      <c r="N43" s="203"/>
      <c r="O43" s="203"/>
      <c r="P43" s="203"/>
    </row>
    <row r="44" spans="1:16">
      <c r="A44" s="219">
        <v>9</v>
      </c>
      <c r="B44" s="226" t="s">
        <v>276</v>
      </c>
      <c r="C44" s="206">
        <v>7</v>
      </c>
      <c r="D44" s="206">
        <v>2</v>
      </c>
      <c r="E44" s="18">
        <f t="shared" si="4"/>
        <v>-0.7142857142857143</v>
      </c>
      <c r="F44" s="227">
        <v>44</v>
      </c>
      <c r="G44" s="206">
        <v>35</v>
      </c>
      <c r="H44" s="18">
        <f t="shared" si="5"/>
        <v>-0.20454545454545456</v>
      </c>
      <c r="K44" s="203"/>
      <c r="L44" s="203"/>
      <c r="M44" s="203"/>
      <c r="N44" s="203"/>
      <c r="O44" s="203"/>
      <c r="P44" s="203"/>
    </row>
    <row r="45" spans="1:16">
      <c r="A45" s="219">
        <v>9</v>
      </c>
      <c r="B45" s="226" t="s">
        <v>277</v>
      </c>
      <c r="C45" s="206">
        <v>7</v>
      </c>
      <c r="D45" s="206">
        <v>10</v>
      </c>
      <c r="E45" s="18">
        <f t="shared" si="4"/>
        <v>0.42857142857142855</v>
      </c>
      <c r="F45" s="227">
        <v>48</v>
      </c>
      <c r="G45" s="206">
        <v>35</v>
      </c>
      <c r="H45" s="18">
        <f t="shared" si="5"/>
        <v>-0.27083333333333331</v>
      </c>
      <c r="K45" s="203"/>
      <c r="L45" s="203"/>
      <c r="M45" s="203"/>
      <c r="N45" s="203"/>
      <c r="O45" s="203"/>
      <c r="P45" s="203"/>
    </row>
    <row r="46" spans="1:16" ht="18" thickBot="1">
      <c r="A46" s="221">
        <v>9</v>
      </c>
      <c r="B46" s="222" t="s">
        <v>278</v>
      </c>
      <c r="C46" s="210">
        <v>26</v>
      </c>
      <c r="D46" s="210">
        <v>10</v>
      </c>
      <c r="E46" s="38">
        <f t="shared" si="4"/>
        <v>-0.61538461538461542</v>
      </c>
      <c r="F46" s="37">
        <v>30</v>
      </c>
      <c r="G46" s="37">
        <v>35</v>
      </c>
      <c r="H46" s="39">
        <f t="shared" si="5"/>
        <v>0.16666666666666666</v>
      </c>
      <c r="K46" s="203"/>
      <c r="L46" s="203"/>
      <c r="M46" s="203"/>
      <c r="N46" s="203"/>
      <c r="O46" s="203"/>
      <c r="P46" s="203"/>
    </row>
    <row r="47" spans="1:16">
      <c r="K47" s="203"/>
      <c r="L47" s="203"/>
      <c r="M47" s="203"/>
      <c r="N47" s="203"/>
      <c r="O47" s="203"/>
      <c r="P47" s="203"/>
    </row>
    <row r="48" spans="1:16">
      <c r="K48" s="203"/>
      <c r="L48" s="203"/>
      <c r="M48" s="203"/>
      <c r="N48" s="203"/>
      <c r="O48" s="203"/>
      <c r="P48" s="203"/>
    </row>
    <row r="49" spans="11:16">
      <c r="K49" s="203"/>
      <c r="L49" s="203"/>
      <c r="M49" s="203"/>
      <c r="N49" s="203"/>
      <c r="O49" s="203"/>
      <c r="P49" s="203"/>
    </row>
    <row r="50" spans="11:16">
      <c r="K50" s="203"/>
      <c r="L50" s="203"/>
      <c r="M50" s="203"/>
      <c r="N50" s="203"/>
      <c r="O50" s="203"/>
      <c r="P50" s="203"/>
    </row>
    <row r="51" spans="11:16">
      <c r="K51" s="203"/>
      <c r="L51" s="203"/>
      <c r="M51" s="203"/>
      <c r="N51" s="203"/>
      <c r="O51" s="203"/>
      <c r="P51" s="203"/>
    </row>
    <row r="52" spans="11:16">
      <c r="K52" s="203"/>
      <c r="L52" s="203"/>
      <c r="M52" s="203"/>
      <c r="N52" s="203"/>
      <c r="O52" s="203"/>
      <c r="P52" s="203"/>
    </row>
    <row r="53" spans="11:16">
      <c r="K53" s="203"/>
      <c r="L53" s="203"/>
      <c r="M53" s="203"/>
      <c r="N53" s="203"/>
      <c r="O53" s="203"/>
      <c r="P53" s="203"/>
    </row>
    <row r="54" spans="11:16">
      <c r="K54" s="203"/>
      <c r="L54" s="203"/>
      <c r="M54" s="203"/>
      <c r="N54" s="203"/>
      <c r="O54" s="203"/>
      <c r="P54" s="203"/>
    </row>
    <row r="55" spans="11:16">
      <c r="K55" s="203"/>
      <c r="L55" s="203"/>
      <c r="M55" s="203"/>
      <c r="N55" s="203"/>
      <c r="O55" s="203"/>
      <c r="P55" s="203"/>
    </row>
    <row r="56" spans="11:16">
      <c r="K56" s="203"/>
      <c r="L56" s="203"/>
      <c r="M56" s="203"/>
      <c r="N56" s="203"/>
      <c r="O56" s="203"/>
      <c r="P56" s="203"/>
    </row>
    <row r="57" spans="11:16">
      <c r="K57" s="203"/>
      <c r="L57" s="203"/>
      <c r="M57" s="203"/>
      <c r="N57" s="203"/>
      <c r="O57" s="203"/>
      <c r="P57" s="203"/>
    </row>
    <row r="58" spans="11:16">
      <c r="K58" s="203"/>
      <c r="L58" s="203"/>
      <c r="M58" s="203"/>
      <c r="N58" s="203"/>
      <c r="O58" s="203"/>
      <c r="P58" s="203"/>
    </row>
    <row r="59" spans="11:16">
      <c r="K59" s="203"/>
      <c r="L59" s="203"/>
      <c r="M59" s="203"/>
      <c r="N59" s="203"/>
      <c r="O59" s="203"/>
      <c r="P59" s="203"/>
    </row>
    <row r="60" spans="11:16">
      <c r="K60" s="203"/>
      <c r="L60" s="203"/>
      <c r="M60" s="203"/>
      <c r="N60" s="203"/>
      <c r="O60" s="203"/>
      <c r="P60" s="203"/>
    </row>
    <row r="61" spans="11:16">
      <c r="K61" s="203"/>
      <c r="L61" s="203"/>
      <c r="M61" s="203"/>
      <c r="N61" s="203"/>
      <c r="O61" s="203"/>
      <c r="P61" s="203"/>
    </row>
    <row r="62" spans="11:16">
      <c r="K62" s="203"/>
      <c r="L62" s="203"/>
      <c r="M62" s="203"/>
      <c r="N62" s="203"/>
      <c r="O62" s="203"/>
      <c r="P62" s="203"/>
    </row>
    <row r="63" spans="11:16">
      <c r="K63" s="203"/>
      <c r="L63" s="203"/>
      <c r="M63" s="203"/>
      <c r="N63" s="203"/>
      <c r="O63" s="203"/>
      <c r="P63" s="203"/>
    </row>
    <row r="64" spans="11:16">
      <c r="K64" s="203"/>
      <c r="L64" s="203"/>
      <c r="M64" s="203"/>
      <c r="N64" s="203"/>
      <c r="O64" s="203"/>
      <c r="P64" s="203"/>
    </row>
    <row r="65" spans="11:16">
      <c r="K65" s="203"/>
      <c r="L65" s="203"/>
      <c r="M65" s="203"/>
      <c r="N65" s="203"/>
      <c r="O65" s="203"/>
      <c r="P65" s="203"/>
    </row>
    <row r="66" spans="11:16">
      <c r="K66" s="203"/>
      <c r="L66" s="203"/>
      <c r="M66" s="203"/>
      <c r="N66" s="203"/>
      <c r="O66" s="203"/>
      <c r="P66" s="203"/>
    </row>
    <row r="67" spans="11:16">
      <c r="K67" s="203"/>
      <c r="L67" s="203"/>
      <c r="M67" s="203"/>
      <c r="N67" s="203"/>
      <c r="O67" s="203"/>
      <c r="P67" s="203"/>
    </row>
  </sheetData>
  <mergeCells count="17">
    <mergeCell ref="A33:A34"/>
    <mergeCell ref="B33:B34"/>
    <mergeCell ref="C33:E33"/>
    <mergeCell ref="F33:H33"/>
    <mergeCell ref="A17:H17"/>
    <mergeCell ref="A18:A19"/>
    <mergeCell ref="B18:B19"/>
    <mergeCell ref="C18:E18"/>
    <mergeCell ref="F18:H18"/>
    <mergeCell ref="A32:H32"/>
    <mergeCell ref="A1:H1"/>
    <mergeCell ref="A2:H2"/>
    <mergeCell ref="A3:H3"/>
    <mergeCell ref="A4:A5"/>
    <mergeCell ref="B4:B5"/>
    <mergeCell ref="C4:E4"/>
    <mergeCell ref="F4:H4"/>
  </mergeCells>
  <phoneticPr fontId="2" type="noConversion"/>
  <pageMargins left="0.7" right="0.7" top="0.75" bottom="0.75" header="0.3" footer="0.3"/>
  <pageSetup paperSize="9" scale="7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Q38"/>
  <sheetViews>
    <sheetView view="pageBreakPreview" zoomScaleSheetLayoutView="100" workbookViewId="0">
      <selection activeCell="H22" sqref="H22"/>
    </sheetView>
  </sheetViews>
  <sheetFormatPr defaultRowHeight="16.5"/>
  <cols>
    <col min="1" max="16384" width="8.88671875" style="1"/>
  </cols>
  <sheetData>
    <row r="1" spans="1:17" ht="39" thickBot="1">
      <c r="A1" s="230" t="s">
        <v>136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2"/>
    </row>
    <row r="2" spans="1:17" ht="38.2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17" ht="26.25">
      <c r="A3" s="334" t="s">
        <v>4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</row>
    <row r="4" spans="1:17" ht="21" thickBot="1">
      <c r="A4" s="60" t="s">
        <v>137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</row>
    <row r="5" spans="1:17">
      <c r="A5" s="335" t="s">
        <v>1</v>
      </c>
      <c r="B5" s="338" t="s">
        <v>123</v>
      </c>
      <c r="C5" s="339"/>
      <c r="D5" s="339"/>
      <c r="E5" s="339"/>
      <c r="F5" s="339"/>
      <c r="G5" s="340"/>
      <c r="H5" s="338" t="s">
        <v>52</v>
      </c>
      <c r="I5" s="339"/>
      <c r="J5" s="339"/>
      <c r="K5" s="339"/>
      <c r="L5" s="339"/>
      <c r="M5" s="339"/>
      <c r="N5" s="339"/>
      <c r="O5" s="339"/>
      <c r="P5" s="339"/>
      <c r="Q5" s="341"/>
    </row>
    <row r="6" spans="1:17">
      <c r="A6" s="336"/>
      <c r="B6" s="342" t="s">
        <v>138</v>
      </c>
      <c r="C6" s="343"/>
      <c r="D6" s="344"/>
      <c r="E6" s="342" t="s">
        <v>139</v>
      </c>
      <c r="F6" s="343"/>
      <c r="G6" s="344"/>
      <c r="H6" s="342" t="s">
        <v>138</v>
      </c>
      <c r="I6" s="343"/>
      <c r="J6" s="343"/>
      <c r="K6" s="343"/>
      <c r="L6" s="344"/>
      <c r="M6" s="342" t="s">
        <v>139</v>
      </c>
      <c r="N6" s="343"/>
      <c r="O6" s="343"/>
      <c r="P6" s="343"/>
      <c r="Q6" s="345"/>
    </row>
    <row r="7" spans="1:17">
      <c r="A7" s="337"/>
      <c r="B7" s="61" t="s">
        <v>140</v>
      </c>
      <c r="C7" s="62" t="s">
        <v>141</v>
      </c>
      <c r="D7" s="61" t="s">
        <v>142</v>
      </c>
      <c r="E7" s="61" t="s">
        <v>140</v>
      </c>
      <c r="F7" s="62" t="s">
        <v>141</v>
      </c>
      <c r="G7" s="61" t="s">
        <v>142</v>
      </c>
      <c r="H7" s="61" t="s">
        <v>140</v>
      </c>
      <c r="I7" s="61" t="s">
        <v>6</v>
      </c>
      <c r="J7" s="62" t="s">
        <v>141</v>
      </c>
      <c r="K7" s="61" t="s">
        <v>6</v>
      </c>
      <c r="L7" s="61" t="s">
        <v>142</v>
      </c>
      <c r="M7" s="61" t="s">
        <v>140</v>
      </c>
      <c r="N7" s="61" t="s">
        <v>6</v>
      </c>
      <c r="O7" s="62" t="s">
        <v>141</v>
      </c>
      <c r="P7" s="61" t="s">
        <v>6</v>
      </c>
      <c r="Q7" s="63" t="s">
        <v>142</v>
      </c>
    </row>
    <row r="8" spans="1:17">
      <c r="A8" s="64" t="s">
        <v>0</v>
      </c>
      <c r="B8" s="65">
        <v>1829</v>
      </c>
      <c r="C8" s="65">
        <v>403</v>
      </c>
      <c r="D8" s="65">
        <v>2232</v>
      </c>
      <c r="E8" s="65">
        <v>2008</v>
      </c>
      <c r="F8" s="65">
        <v>218</v>
      </c>
      <c r="G8" s="65">
        <v>2226</v>
      </c>
      <c r="H8" s="65">
        <v>1595</v>
      </c>
      <c r="I8" s="66">
        <f>H8/B8-1</f>
        <v>-0.12793876435210494</v>
      </c>
      <c r="J8" s="65">
        <v>246</v>
      </c>
      <c r="K8" s="66">
        <f>J8/C8-1</f>
        <v>-0.38957816377171217</v>
      </c>
      <c r="L8" s="65">
        <v>1841</v>
      </c>
      <c r="M8" s="65">
        <v>1778</v>
      </c>
      <c r="N8" s="66">
        <f>M8/E8-1</f>
        <v>-0.11454183266932272</v>
      </c>
      <c r="O8" s="65">
        <v>182</v>
      </c>
      <c r="P8" s="67">
        <f>O8/F8-1</f>
        <v>-0.16513761467889909</v>
      </c>
      <c r="Q8" s="68">
        <v>1960</v>
      </c>
    </row>
    <row r="9" spans="1:17">
      <c r="A9" s="64" t="s">
        <v>7</v>
      </c>
      <c r="B9" s="65">
        <v>50</v>
      </c>
      <c r="C9" s="65">
        <v>72</v>
      </c>
      <c r="D9" s="65">
        <v>122</v>
      </c>
      <c r="E9" s="65">
        <v>41</v>
      </c>
      <c r="F9" s="65">
        <v>47</v>
      </c>
      <c r="G9" s="65">
        <v>88</v>
      </c>
      <c r="H9" s="65">
        <v>30</v>
      </c>
      <c r="I9" s="66">
        <f>H9/B9-1</f>
        <v>-0.4</v>
      </c>
      <c r="J9" s="65">
        <v>29</v>
      </c>
      <c r="K9" s="66">
        <f>J9/C9-1</f>
        <v>-0.59722222222222221</v>
      </c>
      <c r="L9" s="65">
        <v>59</v>
      </c>
      <c r="M9" s="65">
        <v>32</v>
      </c>
      <c r="N9" s="66">
        <f>M9/E9-1</f>
        <v>-0.21951219512195119</v>
      </c>
      <c r="O9" s="65">
        <v>38</v>
      </c>
      <c r="P9" s="67">
        <f>O9/F9-1</f>
        <v>-0.19148936170212771</v>
      </c>
      <c r="Q9" s="68">
        <v>70</v>
      </c>
    </row>
    <row r="10" spans="1:17">
      <c r="A10" s="64" t="s">
        <v>2</v>
      </c>
      <c r="B10" s="65">
        <v>35</v>
      </c>
      <c r="C10" s="65">
        <v>116</v>
      </c>
      <c r="D10" s="65">
        <v>151</v>
      </c>
      <c r="E10" s="65">
        <v>27</v>
      </c>
      <c r="F10" s="65">
        <v>96</v>
      </c>
      <c r="G10" s="65">
        <v>123</v>
      </c>
      <c r="H10" s="65">
        <v>27</v>
      </c>
      <c r="I10" s="66">
        <f>H10/B10-1</f>
        <v>-0.22857142857142854</v>
      </c>
      <c r="J10" s="65">
        <v>100</v>
      </c>
      <c r="K10" s="66">
        <f>J10/C10-1</f>
        <v>-0.13793103448275867</v>
      </c>
      <c r="L10" s="65">
        <v>127</v>
      </c>
      <c r="M10" s="65">
        <v>29</v>
      </c>
      <c r="N10" s="66">
        <f>M10/E10-1</f>
        <v>7.4074074074074181E-2</v>
      </c>
      <c r="O10" s="65">
        <v>94</v>
      </c>
      <c r="P10" s="67">
        <f>O10/F10-1</f>
        <v>-2.083333333333337E-2</v>
      </c>
      <c r="Q10" s="68">
        <v>123</v>
      </c>
    </row>
    <row r="11" spans="1:17" ht="17.25" thickBot="1">
      <c r="A11" s="69" t="s">
        <v>3</v>
      </c>
      <c r="B11" s="70">
        <v>570</v>
      </c>
      <c r="C11" s="70">
        <v>630</v>
      </c>
      <c r="D11" s="70">
        <v>1200</v>
      </c>
      <c r="E11" s="70">
        <v>448</v>
      </c>
      <c r="F11" s="70">
        <v>554</v>
      </c>
      <c r="G11" s="70">
        <v>1002</v>
      </c>
      <c r="H11" s="70">
        <v>414</v>
      </c>
      <c r="I11" s="71">
        <f>H11/B11-1</f>
        <v>-0.27368421052631575</v>
      </c>
      <c r="J11" s="70">
        <v>546</v>
      </c>
      <c r="K11" s="71">
        <f>J11/C11-1</f>
        <v>-0.1333333333333333</v>
      </c>
      <c r="L11" s="70">
        <v>960</v>
      </c>
      <c r="M11" s="70">
        <v>377</v>
      </c>
      <c r="N11" s="71">
        <f>M11/E11-1</f>
        <v>-0.1584821428571429</v>
      </c>
      <c r="O11" s="70">
        <v>428</v>
      </c>
      <c r="P11" s="72">
        <f>O11/F11-1</f>
        <v>-0.22743682310469315</v>
      </c>
      <c r="Q11" s="73">
        <v>805</v>
      </c>
    </row>
    <row r="12" spans="1:17" ht="18" thickTop="1" thickBot="1">
      <c r="A12" s="74" t="s">
        <v>8</v>
      </c>
      <c r="B12" s="75">
        <f t="shared" ref="B12:H12" si="0">SUM(B8:B11)</f>
        <v>2484</v>
      </c>
      <c r="C12" s="75">
        <f t="shared" si="0"/>
        <v>1221</v>
      </c>
      <c r="D12" s="75">
        <f t="shared" si="0"/>
        <v>3705</v>
      </c>
      <c r="E12" s="75">
        <f t="shared" si="0"/>
        <v>2524</v>
      </c>
      <c r="F12" s="75">
        <f t="shared" si="0"/>
        <v>915</v>
      </c>
      <c r="G12" s="75">
        <f t="shared" si="0"/>
        <v>3439</v>
      </c>
      <c r="H12" s="75">
        <f t="shared" si="0"/>
        <v>2066</v>
      </c>
      <c r="I12" s="76">
        <f>H12/B12-1</f>
        <v>-0.16827697262479868</v>
      </c>
      <c r="J12" s="75">
        <f>SUM(J8:J11)</f>
        <v>921</v>
      </c>
      <c r="K12" s="76">
        <f>J12/C12-1</f>
        <v>-0.24570024570024573</v>
      </c>
      <c r="L12" s="75">
        <f>SUM(L8:L11)</f>
        <v>2987</v>
      </c>
      <c r="M12" s="75">
        <f>SUM(M8:M11)</f>
        <v>2216</v>
      </c>
      <c r="N12" s="76">
        <f>M12/E12-1</f>
        <v>-0.12202852614896986</v>
      </c>
      <c r="O12" s="75">
        <f>SUM(O8:O11)</f>
        <v>742</v>
      </c>
      <c r="P12" s="77">
        <f>O12/F12-1</f>
        <v>-0.18907103825136617</v>
      </c>
      <c r="Q12" s="75">
        <f>SUM(Q8:Q11)</f>
        <v>2958</v>
      </c>
    </row>
    <row r="13" spans="1:17">
      <c r="A13"/>
      <c r="B13"/>
      <c r="C13"/>
      <c r="D13"/>
      <c r="E13"/>
      <c r="F13"/>
      <c r="G13"/>
      <c r="H13"/>
      <c r="I13" s="78"/>
      <c r="J13" s="78"/>
      <c r="K13" s="78"/>
      <c r="L13" s="78"/>
      <c r="M13" s="78"/>
      <c r="N13" s="78"/>
      <c r="O13" s="78"/>
      <c r="P13" s="78"/>
      <c r="Q13" s="78"/>
    </row>
    <row r="14" spans="1:17" ht="21" thickBot="1">
      <c r="A14" s="346" t="s">
        <v>143</v>
      </c>
      <c r="B14" s="346"/>
      <c r="C14" s="346"/>
      <c r="D14" s="346"/>
      <c r="E14" s="346"/>
      <c r="F14" s="346"/>
      <c r="G14" s="346"/>
      <c r="H14" s="346"/>
      <c r="I14" s="346"/>
      <c r="J14" s="346"/>
      <c r="K14" s="346"/>
      <c r="L14" s="346"/>
      <c r="M14" s="346"/>
      <c r="N14" s="346"/>
      <c r="O14" s="346"/>
      <c r="P14" s="346"/>
      <c r="Q14" s="346"/>
    </row>
    <row r="15" spans="1:17">
      <c r="A15" s="335" t="s">
        <v>1</v>
      </c>
      <c r="B15" s="338" t="s">
        <v>123</v>
      </c>
      <c r="C15" s="339"/>
      <c r="D15" s="339"/>
      <c r="E15" s="339"/>
      <c r="F15" s="339"/>
      <c r="G15" s="340"/>
      <c r="H15" s="338" t="s">
        <v>52</v>
      </c>
      <c r="I15" s="339"/>
      <c r="J15" s="339"/>
      <c r="K15" s="339"/>
      <c r="L15" s="339"/>
      <c r="M15" s="339"/>
      <c r="N15" s="339"/>
      <c r="O15" s="339"/>
      <c r="P15" s="339"/>
      <c r="Q15" s="341"/>
    </row>
    <row r="16" spans="1:17">
      <c r="A16" s="336"/>
      <c r="B16" s="342" t="s">
        <v>138</v>
      </c>
      <c r="C16" s="343"/>
      <c r="D16" s="344"/>
      <c r="E16" s="342" t="s">
        <v>139</v>
      </c>
      <c r="F16" s="343"/>
      <c r="G16" s="344"/>
      <c r="H16" s="342" t="s">
        <v>138</v>
      </c>
      <c r="I16" s="343"/>
      <c r="J16" s="343"/>
      <c r="K16" s="343"/>
      <c r="L16" s="344"/>
      <c r="M16" s="342" t="s">
        <v>139</v>
      </c>
      <c r="N16" s="343"/>
      <c r="O16" s="343"/>
      <c r="P16" s="343"/>
      <c r="Q16" s="345"/>
    </row>
    <row r="17" spans="1:17">
      <c r="A17" s="337"/>
      <c r="B17" s="61" t="s">
        <v>140</v>
      </c>
      <c r="C17" s="62" t="s">
        <v>141</v>
      </c>
      <c r="D17" s="61" t="s">
        <v>142</v>
      </c>
      <c r="E17" s="61" t="s">
        <v>140</v>
      </c>
      <c r="F17" s="62" t="s">
        <v>141</v>
      </c>
      <c r="G17" s="61" t="s">
        <v>142</v>
      </c>
      <c r="H17" s="61" t="s">
        <v>140</v>
      </c>
      <c r="I17" s="61" t="s">
        <v>6</v>
      </c>
      <c r="J17" s="62" t="s">
        <v>141</v>
      </c>
      <c r="K17" s="61" t="s">
        <v>6</v>
      </c>
      <c r="L17" s="61" t="s">
        <v>142</v>
      </c>
      <c r="M17" s="61" t="s">
        <v>140</v>
      </c>
      <c r="N17" s="61" t="s">
        <v>6</v>
      </c>
      <c r="O17" s="62" t="s">
        <v>141</v>
      </c>
      <c r="P17" s="61" t="s">
        <v>6</v>
      </c>
      <c r="Q17" s="63" t="s">
        <v>142</v>
      </c>
    </row>
    <row r="18" spans="1:17">
      <c r="A18" s="64" t="s">
        <v>0</v>
      </c>
      <c r="B18" s="65">
        <v>5821</v>
      </c>
      <c r="C18" s="65">
        <v>1127</v>
      </c>
      <c r="D18" s="65">
        <v>6948</v>
      </c>
      <c r="E18" s="65">
        <v>6292</v>
      </c>
      <c r="F18" s="65">
        <v>755</v>
      </c>
      <c r="G18" s="65">
        <v>7047</v>
      </c>
      <c r="H18" s="65">
        <v>4714</v>
      </c>
      <c r="I18" s="66">
        <f>H18/B18-1</f>
        <v>-0.19017350970623603</v>
      </c>
      <c r="J18" s="65">
        <v>692</v>
      </c>
      <c r="K18" s="66">
        <f>J18/C18-1</f>
        <v>-0.38598047914818101</v>
      </c>
      <c r="L18" s="65">
        <v>5406</v>
      </c>
      <c r="M18" s="65">
        <v>5155</v>
      </c>
      <c r="N18" s="66">
        <f>M18/E18-1</f>
        <v>-0.18070565797838523</v>
      </c>
      <c r="O18" s="65">
        <v>672</v>
      </c>
      <c r="P18" s="66">
        <f>O18/F18-1</f>
        <v>-0.10993377483443711</v>
      </c>
      <c r="Q18" s="68">
        <v>5827</v>
      </c>
    </row>
    <row r="19" spans="1:17">
      <c r="A19" s="64" t="s">
        <v>7</v>
      </c>
      <c r="B19" s="65">
        <v>135</v>
      </c>
      <c r="C19" s="65">
        <v>204</v>
      </c>
      <c r="D19" s="65">
        <v>339</v>
      </c>
      <c r="E19" s="65">
        <v>145</v>
      </c>
      <c r="F19" s="65">
        <v>149</v>
      </c>
      <c r="G19" s="65">
        <v>294</v>
      </c>
      <c r="H19" s="65">
        <v>100</v>
      </c>
      <c r="I19" s="66">
        <f>H19/B19-1</f>
        <v>-0.2592592592592593</v>
      </c>
      <c r="J19" s="65">
        <v>97</v>
      </c>
      <c r="K19" s="66">
        <f>J19/C19-1</f>
        <v>-0.52450980392156865</v>
      </c>
      <c r="L19" s="65">
        <v>197</v>
      </c>
      <c r="M19" s="65">
        <v>81</v>
      </c>
      <c r="N19" s="66">
        <f>M19/E19-1</f>
        <v>-0.44137931034482758</v>
      </c>
      <c r="O19" s="65">
        <v>100</v>
      </c>
      <c r="P19" s="66">
        <f>O19/F19-1</f>
        <v>-0.32885906040268453</v>
      </c>
      <c r="Q19" s="68">
        <v>181</v>
      </c>
    </row>
    <row r="20" spans="1:17">
      <c r="A20" s="64" t="s">
        <v>2</v>
      </c>
      <c r="B20" s="65">
        <v>99</v>
      </c>
      <c r="C20" s="65">
        <v>337</v>
      </c>
      <c r="D20" s="65">
        <v>436</v>
      </c>
      <c r="E20" s="65">
        <v>88</v>
      </c>
      <c r="F20" s="65">
        <v>268</v>
      </c>
      <c r="G20" s="65">
        <v>356</v>
      </c>
      <c r="H20" s="65">
        <v>135</v>
      </c>
      <c r="I20" s="66">
        <f>H20/B20-1</f>
        <v>0.36363636363636354</v>
      </c>
      <c r="J20" s="65">
        <v>297</v>
      </c>
      <c r="K20" s="66">
        <f>J20/C20-1</f>
        <v>-0.11869436201780414</v>
      </c>
      <c r="L20" s="65">
        <v>432</v>
      </c>
      <c r="M20" s="65">
        <v>120</v>
      </c>
      <c r="N20" s="66">
        <f>M20/E20-1</f>
        <v>0.36363636363636354</v>
      </c>
      <c r="O20" s="65">
        <v>245</v>
      </c>
      <c r="P20" s="66">
        <f>O20/F20-1</f>
        <v>-8.582089552238803E-2</v>
      </c>
      <c r="Q20" s="68">
        <v>365</v>
      </c>
    </row>
    <row r="21" spans="1:17" ht="17.25" thickBot="1">
      <c r="A21" s="69" t="s">
        <v>3</v>
      </c>
      <c r="B21" s="70">
        <v>1526</v>
      </c>
      <c r="C21" s="70">
        <v>1893</v>
      </c>
      <c r="D21" s="70">
        <v>3419</v>
      </c>
      <c r="E21" s="70">
        <v>1562</v>
      </c>
      <c r="F21" s="70">
        <v>1506</v>
      </c>
      <c r="G21" s="70">
        <v>3068</v>
      </c>
      <c r="H21" s="70">
        <v>1314</v>
      </c>
      <c r="I21" s="71">
        <f>H21/B21-1</f>
        <v>-0.13892529488859762</v>
      </c>
      <c r="J21" s="70">
        <v>1477</v>
      </c>
      <c r="K21" s="71">
        <f>J21/C21-1</f>
        <v>-0.21975699947173799</v>
      </c>
      <c r="L21" s="70">
        <v>2791</v>
      </c>
      <c r="M21" s="70">
        <v>1268</v>
      </c>
      <c r="N21" s="71">
        <f>M21/E21-1</f>
        <v>-0.18822023047375158</v>
      </c>
      <c r="O21" s="70">
        <v>1404</v>
      </c>
      <c r="P21" s="71">
        <f>O21/F21-1</f>
        <v>-6.7729083665338696E-2</v>
      </c>
      <c r="Q21" s="73">
        <v>2672</v>
      </c>
    </row>
    <row r="22" spans="1:17" ht="18" thickTop="1" thickBot="1">
      <c r="A22" s="74" t="s">
        <v>8</v>
      </c>
      <c r="B22" s="75">
        <f t="shared" ref="B22:H22" si="1">SUM(B18:B21)</f>
        <v>7581</v>
      </c>
      <c r="C22" s="75">
        <f t="shared" si="1"/>
        <v>3561</v>
      </c>
      <c r="D22" s="75">
        <f t="shared" si="1"/>
        <v>11142</v>
      </c>
      <c r="E22" s="75">
        <f t="shared" si="1"/>
        <v>8087</v>
      </c>
      <c r="F22" s="75">
        <f t="shared" si="1"/>
        <v>2678</v>
      </c>
      <c r="G22" s="75">
        <f t="shared" si="1"/>
        <v>10765</v>
      </c>
      <c r="H22" s="75">
        <f t="shared" si="1"/>
        <v>6263</v>
      </c>
      <c r="I22" s="76">
        <f>H22/B22-1</f>
        <v>-0.17385569186123206</v>
      </c>
      <c r="J22" s="75">
        <f>SUM(J18:J21)</f>
        <v>2563</v>
      </c>
      <c r="K22" s="76">
        <f>J22/C22-1</f>
        <v>-0.28025835439483293</v>
      </c>
      <c r="L22" s="75">
        <f>SUM(L18:L21)</f>
        <v>8826</v>
      </c>
      <c r="M22" s="75">
        <f>SUM(M18:M21)</f>
        <v>6624</v>
      </c>
      <c r="N22" s="76">
        <f>M22/E22-1</f>
        <v>-0.18090762952887351</v>
      </c>
      <c r="O22" s="75">
        <f>SUM(O18:O21)</f>
        <v>2421</v>
      </c>
      <c r="P22" s="76">
        <f>O22/F22-1</f>
        <v>-9.5967139656460088E-2</v>
      </c>
      <c r="Q22" s="75">
        <f>SUM(Q18:Q21)</f>
        <v>9045</v>
      </c>
    </row>
    <row r="23" spans="1:17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ht="27" thickBot="1">
      <c r="A24" s="347" t="s">
        <v>144</v>
      </c>
      <c r="B24" s="347"/>
      <c r="C24" s="347"/>
      <c r="D24" s="347"/>
      <c r="E24" s="347"/>
      <c r="F24" s="347"/>
      <c r="G24" s="347"/>
      <c r="H24" s="347"/>
      <c r="I24" s="347"/>
      <c r="J24" s="347"/>
      <c r="K24" s="347"/>
      <c r="L24" s="347"/>
      <c r="M24" s="347"/>
      <c r="N24" s="347"/>
      <c r="O24" s="347"/>
      <c r="P24" s="347"/>
      <c r="Q24" s="347"/>
    </row>
    <row r="25" spans="1:17">
      <c r="A25" s="335" t="s">
        <v>145</v>
      </c>
      <c r="B25" s="338" t="s">
        <v>134</v>
      </c>
      <c r="C25" s="339"/>
      <c r="D25" s="339"/>
      <c r="E25" s="339"/>
      <c r="F25" s="339"/>
      <c r="G25" s="339"/>
      <c r="H25" s="339"/>
      <c r="I25" s="340"/>
      <c r="J25" s="338" t="s">
        <v>5</v>
      </c>
      <c r="K25" s="339"/>
      <c r="L25" s="339"/>
      <c r="M25" s="339"/>
      <c r="N25" s="339"/>
      <c r="O25" s="339"/>
      <c r="P25" s="339"/>
      <c r="Q25" s="341"/>
    </row>
    <row r="26" spans="1:17">
      <c r="A26" s="336"/>
      <c r="B26" s="342" t="s">
        <v>123</v>
      </c>
      <c r="C26" s="343"/>
      <c r="D26" s="344"/>
      <c r="E26" s="342" t="s">
        <v>52</v>
      </c>
      <c r="F26" s="343"/>
      <c r="G26" s="343"/>
      <c r="H26" s="343"/>
      <c r="I26" s="344"/>
      <c r="J26" s="342" t="s">
        <v>123</v>
      </c>
      <c r="K26" s="343"/>
      <c r="L26" s="344"/>
      <c r="M26" s="342" t="s">
        <v>52</v>
      </c>
      <c r="N26" s="343"/>
      <c r="O26" s="343"/>
      <c r="P26" s="343"/>
      <c r="Q26" s="345"/>
    </row>
    <row r="27" spans="1:17" ht="27">
      <c r="A27" s="337"/>
      <c r="B27" s="61" t="s">
        <v>146</v>
      </c>
      <c r="C27" s="61" t="s">
        <v>147</v>
      </c>
      <c r="D27" s="61" t="s">
        <v>142</v>
      </c>
      <c r="E27" s="61" t="s">
        <v>146</v>
      </c>
      <c r="F27" s="61" t="s">
        <v>6</v>
      </c>
      <c r="G27" s="61" t="s">
        <v>147</v>
      </c>
      <c r="H27" s="61" t="s">
        <v>6</v>
      </c>
      <c r="I27" s="61" t="s">
        <v>142</v>
      </c>
      <c r="J27" s="61" t="s">
        <v>146</v>
      </c>
      <c r="K27" s="61" t="s">
        <v>147</v>
      </c>
      <c r="L27" s="61" t="s">
        <v>142</v>
      </c>
      <c r="M27" s="61" t="s">
        <v>146</v>
      </c>
      <c r="N27" s="61" t="s">
        <v>6</v>
      </c>
      <c r="O27" s="61" t="s">
        <v>147</v>
      </c>
      <c r="P27" s="61" t="s">
        <v>6</v>
      </c>
      <c r="Q27" s="63" t="s">
        <v>142</v>
      </c>
    </row>
    <row r="28" spans="1:17">
      <c r="A28" s="64" t="s">
        <v>148</v>
      </c>
      <c r="B28" s="65">
        <v>310</v>
      </c>
      <c r="C28" s="65">
        <v>314</v>
      </c>
      <c r="D28" s="65">
        <v>624</v>
      </c>
      <c r="E28" s="65">
        <v>311</v>
      </c>
      <c r="F28" s="66">
        <f>E28/B28-1</f>
        <v>3.225806451612856E-3</v>
      </c>
      <c r="G28" s="65">
        <v>263</v>
      </c>
      <c r="H28" s="66">
        <f>G28/C28-1</f>
        <v>-0.16242038216560506</v>
      </c>
      <c r="I28" s="79">
        <v>574</v>
      </c>
      <c r="J28" s="79">
        <v>897</v>
      </c>
      <c r="K28" s="79">
        <v>905</v>
      </c>
      <c r="L28" s="79">
        <v>1802</v>
      </c>
      <c r="M28" s="79">
        <v>963</v>
      </c>
      <c r="N28" s="80">
        <f>M28/J28-1</f>
        <v>7.3578595317725703E-2</v>
      </c>
      <c r="O28" s="79">
        <v>857</v>
      </c>
      <c r="P28" s="80">
        <f>O28/K28-1</f>
        <v>-5.3038674033149213E-2</v>
      </c>
      <c r="Q28" s="81">
        <v>1820</v>
      </c>
    </row>
    <row r="29" spans="1:17" ht="27">
      <c r="A29" s="64" t="s">
        <v>149</v>
      </c>
      <c r="B29" s="65">
        <v>297</v>
      </c>
      <c r="C29" s="65">
        <v>307</v>
      </c>
      <c r="D29" s="65">
        <v>604</v>
      </c>
      <c r="E29" s="65">
        <v>256</v>
      </c>
      <c r="F29" s="66">
        <f t="shared" ref="F29:F37" si="2">E29/B29-1</f>
        <v>-0.13804713804713808</v>
      </c>
      <c r="G29" s="65">
        <v>239</v>
      </c>
      <c r="H29" s="66">
        <f t="shared" ref="H29:H37" si="3">G29/C29-1</f>
        <v>-0.22149837133550487</v>
      </c>
      <c r="I29" s="79">
        <v>495</v>
      </c>
      <c r="J29" s="79">
        <v>851</v>
      </c>
      <c r="K29" s="79">
        <v>915</v>
      </c>
      <c r="L29" s="79">
        <v>1766</v>
      </c>
      <c r="M29" s="79">
        <v>702</v>
      </c>
      <c r="N29" s="80">
        <f t="shared" ref="N29:N37" si="4">M29/J29-1</f>
        <v>-0.17508813160987069</v>
      </c>
      <c r="O29" s="79">
        <v>628</v>
      </c>
      <c r="P29" s="80">
        <f t="shared" ref="P29:P37" si="5">O29/K29-1</f>
        <v>-0.3136612021857923</v>
      </c>
      <c r="Q29" s="81">
        <v>1330</v>
      </c>
    </row>
    <row r="30" spans="1:17">
      <c r="A30" s="64" t="s">
        <v>150</v>
      </c>
      <c r="B30" s="65">
        <v>329</v>
      </c>
      <c r="C30" s="65">
        <v>374</v>
      </c>
      <c r="D30" s="65">
        <v>703</v>
      </c>
      <c r="E30" s="65">
        <v>293</v>
      </c>
      <c r="F30" s="66">
        <f t="shared" si="2"/>
        <v>-0.10942249240121582</v>
      </c>
      <c r="G30" s="65">
        <v>289</v>
      </c>
      <c r="H30" s="66">
        <f t="shared" si="3"/>
        <v>-0.22727272727272729</v>
      </c>
      <c r="I30" s="79">
        <v>582</v>
      </c>
      <c r="J30" s="79">
        <v>1067</v>
      </c>
      <c r="K30" s="79">
        <v>1188</v>
      </c>
      <c r="L30" s="79">
        <v>2255</v>
      </c>
      <c r="M30" s="79">
        <v>870</v>
      </c>
      <c r="N30" s="80">
        <f t="shared" si="4"/>
        <v>-0.18462980318650424</v>
      </c>
      <c r="O30" s="79">
        <v>918</v>
      </c>
      <c r="P30" s="80">
        <f t="shared" si="5"/>
        <v>-0.22727272727272729</v>
      </c>
      <c r="Q30" s="81">
        <v>1788</v>
      </c>
    </row>
    <row r="31" spans="1:17">
      <c r="A31" s="64" t="s">
        <v>151</v>
      </c>
      <c r="B31" s="65">
        <v>27</v>
      </c>
      <c r="C31" s="65">
        <v>21</v>
      </c>
      <c r="D31" s="65">
        <v>48</v>
      </c>
      <c r="E31" s="65">
        <v>20</v>
      </c>
      <c r="F31" s="66">
        <f t="shared" si="2"/>
        <v>-0.2592592592592593</v>
      </c>
      <c r="G31" s="65">
        <v>18</v>
      </c>
      <c r="H31" s="66">
        <f t="shared" si="3"/>
        <v>-0.1428571428571429</v>
      </c>
      <c r="I31" s="79">
        <v>38</v>
      </c>
      <c r="J31" s="79">
        <v>86</v>
      </c>
      <c r="K31" s="79">
        <v>79</v>
      </c>
      <c r="L31" s="79">
        <v>165</v>
      </c>
      <c r="M31" s="79">
        <v>55</v>
      </c>
      <c r="N31" s="80">
        <f t="shared" si="4"/>
        <v>-0.36046511627906974</v>
      </c>
      <c r="O31" s="79">
        <v>78</v>
      </c>
      <c r="P31" s="80">
        <f t="shared" si="5"/>
        <v>-1.2658227848101222E-2</v>
      </c>
      <c r="Q31" s="81">
        <v>133</v>
      </c>
    </row>
    <row r="32" spans="1:17">
      <c r="A32" s="64" t="s">
        <v>152</v>
      </c>
      <c r="B32" s="65">
        <v>114</v>
      </c>
      <c r="C32" s="65">
        <v>100</v>
      </c>
      <c r="D32" s="65">
        <v>214</v>
      </c>
      <c r="E32" s="65">
        <v>72</v>
      </c>
      <c r="F32" s="66">
        <f t="shared" si="2"/>
        <v>-0.36842105263157898</v>
      </c>
      <c r="G32" s="65">
        <v>68</v>
      </c>
      <c r="H32" s="66">
        <f t="shared" si="3"/>
        <v>-0.31999999999999995</v>
      </c>
      <c r="I32" s="79">
        <v>140</v>
      </c>
      <c r="J32" s="79">
        <v>282</v>
      </c>
      <c r="K32" s="79">
        <v>308</v>
      </c>
      <c r="L32" s="79">
        <v>590</v>
      </c>
      <c r="M32" s="79">
        <v>218</v>
      </c>
      <c r="N32" s="80">
        <f t="shared" si="4"/>
        <v>-0.22695035460992907</v>
      </c>
      <c r="O32" s="79">
        <v>244</v>
      </c>
      <c r="P32" s="80">
        <f t="shared" si="5"/>
        <v>-0.20779220779220775</v>
      </c>
      <c r="Q32" s="81">
        <v>462</v>
      </c>
    </row>
    <row r="33" spans="1:17">
      <c r="A33" s="64" t="s">
        <v>153</v>
      </c>
      <c r="B33" s="65">
        <v>175</v>
      </c>
      <c r="C33" s="65">
        <v>193</v>
      </c>
      <c r="D33" s="65">
        <v>368</v>
      </c>
      <c r="E33" s="65">
        <v>127</v>
      </c>
      <c r="F33" s="66">
        <f t="shared" si="2"/>
        <v>-0.27428571428571424</v>
      </c>
      <c r="G33" s="65">
        <v>132</v>
      </c>
      <c r="H33" s="66">
        <f t="shared" si="3"/>
        <v>-0.31606217616580312</v>
      </c>
      <c r="I33" s="79">
        <v>259</v>
      </c>
      <c r="J33" s="79">
        <v>508</v>
      </c>
      <c r="K33" s="79">
        <v>564</v>
      </c>
      <c r="L33" s="79">
        <v>1072</v>
      </c>
      <c r="M33" s="79">
        <v>426</v>
      </c>
      <c r="N33" s="80">
        <f t="shared" si="4"/>
        <v>-0.16141732283464572</v>
      </c>
      <c r="O33" s="79">
        <v>320</v>
      </c>
      <c r="P33" s="80">
        <f t="shared" si="5"/>
        <v>-0.43262411347517726</v>
      </c>
      <c r="Q33" s="81">
        <v>746</v>
      </c>
    </row>
    <row r="34" spans="1:17">
      <c r="A34" s="64" t="s">
        <v>154</v>
      </c>
      <c r="B34" s="65">
        <v>482</v>
      </c>
      <c r="C34" s="65">
        <v>555</v>
      </c>
      <c r="D34" s="65">
        <v>1037</v>
      </c>
      <c r="E34" s="65">
        <v>373</v>
      </c>
      <c r="F34" s="66">
        <f t="shared" si="2"/>
        <v>-0.22614107883817425</v>
      </c>
      <c r="G34" s="65">
        <v>520</v>
      </c>
      <c r="H34" s="66">
        <f t="shared" si="3"/>
        <v>-6.3063063063063085E-2</v>
      </c>
      <c r="I34" s="79">
        <v>893</v>
      </c>
      <c r="J34" s="79">
        <v>1640</v>
      </c>
      <c r="K34" s="79">
        <v>1775</v>
      </c>
      <c r="L34" s="79">
        <v>3415</v>
      </c>
      <c r="M34" s="79">
        <v>1184</v>
      </c>
      <c r="N34" s="80">
        <f t="shared" si="4"/>
        <v>-0.2780487804878049</v>
      </c>
      <c r="O34" s="79">
        <v>1539</v>
      </c>
      <c r="P34" s="80">
        <f t="shared" si="5"/>
        <v>-0.13295774647887326</v>
      </c>
      <c r="Q34" s="81">
        <v>2723</v>
      </c>
    </row>
    <row r="35" spans="1:17">
      <c r="A35" s="64" t="s">
        <v>155</v>
      </c>
      <c r="B35" s="65">
        <v>410</v>
      </c>
      <c r="C35" s="65">
        <v>459</v>
      </c>
      <c r="D35" s="65">
        <v>869</v>
      </c>
      <c r="E35" s="65">
        <v>451</v>
      </c>
      <c r="F35" s="66">
        <f t="shared" si="2"/>
        <v>0.10000000000000009</v>
      </c>
      <c r="G35" s="65">
        <v>512</v>
      </c>
      <c r="H35" s="66">
        <f t="shared" si="3"/>
        <v>0.11546840958605675</v>
      </c>
      <c r="I35" s="79">
        <v>963</v>
      </c>
      <c r="J35" s="79">
        <v>1321</v>
      </c>
      <c r="K35" s="79">
        <v>1602</v>
      </c>
      <c r="L35" s="79">
        <v>2923</v>
      </c>
      <c r="M35" s="79">
        <v>1188</v>
      </c>
      <c r="N35" s="80">
        <f t="shared" si="4"/>
        <v>-0.10068130204390613</v>
      </c>
      <c r="O35" s="79">
        <v>1421</v>
      </c>
      <c r="P35" s="80">
        <f t="shared" si="5"/>
        <v>-0.11298377028714113</v>
      </c>
      <c r="Q35" s="81">
        <v>2609</v>
      </c>
    </row>
    <row r="36" spans="1:17" s="86" customFormat="1" ht="17.25" thickBot="1">
      <c r="A36" s="82" t="s">
        <v>156</v>
      </c>
      <c r="B36" s="83">
        <v>0</v>
      </c>
      <c r="C36" s="83">
        <v>0</v>
      </c>
      <c r="D36" s="83">
        <v>0</v>
      </c>
      <c r="E36" s="83">
        <v>0</v>
      </c>
      <c r="F36" s="71" t="e">
        <f t="shared" si="2"/>
        <v>#DIV/0!</v>
      </c>
      <c r="G36" s="83">
        <v>0</v>
      </c>
      <c r="H36" s="71" t="e">
        <f t="shared" si="3"/>
        <v>#DIV/0!</v>
      </c>
      <c r="I36" s="83">
        <v>0</v>
      </c>
      <c r="J36" s="83">
        <v>0</v>
      </c>
      <c r="K36" s="83">
        <v>0</v>
      </c>
      <c r="L36" s="83">
        <v>0</v>
      </c>
      <c r="M36" s="83">
        <v>0</v>
      </c>
      <c r="N36" s="84" t="e">
        <f t="shared" si="4"/>
        <v>#DIV/0!</v>
      </c>
      <c r="O36" s="83">
        <v>0</v>
      </c>
      <c r="P36" s="84" t="e">
        <f t="shared" si="5"/>
        <v>#DIV/0!</v>
      </c>
      <c r="Q36" s="85">
        <v>0</v>
      </c>
    </row>
    <row r="37" spans="1:17" ht="18" thickTop="1" thickBot="1">
      <c r="A37" s="74" t="s">
        <v>8</v>
      </c>
      <c r="B37" s="75">
        <f>SUM(B28:B36)</f>
        <v>2144</v>
      </c>
      <c r="C37" s="75">
        <f>SUM(C28:C36)</f>
        <v>2323</v>
      </c>
      <c r="D37" s="75">
        <f>SUM(D28:D36)</f>
        <v>4467</v>
      </c>
      <c r="E37" s="75">
        <f>SUM(E28:E36)</f>
        <v>1903</v>
      </c>
      <c r="F37" s="76">
        <f t="shared" si="2"/>
        <v>-0.11240671641791045</v>
      </c>
      <c r="G37" s="75">
        <f>SUM(G28:G36)</f>
        <v>2041</v>
      </c>
      <c r="H37" s="76">
        <f t="shared" si="3"/>
        <v>-0.12139474817046925</v>
      </c>
      <c r="I37" s="75">
        <f>SUM(I28:I36)</f>
        <v>3944</v>
      </c>
      <c r="J37" s="75">
        <f>SUM(J28:J36)</f>
        <v>6652</v>
      </c>
      <c r="K37" s="75">
        <f>SUM(K28:K36)</f>
        <v>7336</v>
      </c>
      <c r="L37" s="75">
        <f>SUM(L28:L36)</f>
        <v>13988</v>
      </c>
      <c r="M37" s="75">
        <f>SUM(M28:M36)</f>
        <v>5606</v>
      </c>
      <c r="N37" s="87">
        <f t="shared" si="4"/>
        <v>-0.15724594107035483</v>
      </c>
      <c r="O37" s="75">
        <f>SUM(O28:O36)</f>
        <v>6005</v>
      </c>
      <c r="P37" s="87">
        <f t="shared" si="5"/>
        <v>-0.18143402399127595</v>
      </c>
      <c r="Q37" s="75">
        <f>SUM(Q28:Q36)</f>
        <v>11611</v>
      </c>
    </row>
    <row r="38" spans="1:17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</sheetData>
  <sheetProtection selectLockedCells="1" selectUnlockedCells="1"/>
  <mergeCells count="25">
    <mergeCell ref="A24:Q24"/>
    <mergeCell ref="A25:A27"/>
    <mergeCell ref="B25:I25"/>
    <mergeCell ref="J25:Q25"/>
    <mergeCell ref="B26:D26"/>
    <mergeCell ref="E26:I26"/>
    <mergeCell ref="J26:L26"/>
    <mergeCell ref="M26:Q26"/>
    <mergeCell ref="A14:Q14"/>
    <mergeCell ref="A15:A17"/>
    <mergeCell ref="B15:G15"/>
    <mergeCell ref="H15:Q15"/>
    <mergeCell ref="B16:D16"/>
    <mergeCell ref="E16:G16"/>
    <mergeCell ref="H16:L16"/>
    <mergeCell ref="M16:Q16"/>
    <mergeCell ref="A1:Q1"/>
    <mergeCell ref="A3:Q3"/>
    <mergeCell ref="A5:A7"/>
    <mergeCell ref="B5:G5"/>
    <mergeCell ref="H5:Q5"/>
    <mergeCell ref="B6:D6"/>
    <mergeCell ref="E6:G6"/>
    <mergeCell ref="H6:L6"/>
    <mergeCell ref="M6:Q6"/>
  </mergeCells>
  <phoneticPr fontId="2" type="noConversion"/>
  <printOptions horizontalCentered="1"/>
  <pageMargins left="0.70866141732283472" right="0.70866141732283472" top="1.1811023622047245" bottom="1.1811023622047245" header="0" footer="0"/>
  <pageSetup paperSize="9" scale="5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G51"/>
  <sheetViews>
    <sheetView view="pageBreakPreview" zoomScaleSheetLayoutView="100" workbookViewId="0">
      <selection sqref="A1:G1"/>
    </sheetView>
  </sheetViews>
  <sheetFormatPr defaultRowHeight="17.25"/>
  <cols>
    <col min="1" max="1" width="13.77734375" style="17" customWidth="1"/>
    <col min="2" max="2" width="9" style="17" bestFit="1" customWidth="1"/>
    <col min="3" max="3" width="9.44140625" style="17" bestFit="1" customWidth="1"/>
    <col min="4" max="4" width="8.88671875" style="17"/>
    <col min="5" max="6" width="10.109375" style="17" customWidth="1"/>
    <col min="7" max="251" width="8.88671875" style="17"/>
    <col min="252" max="252" width="9" style="17" bestFit="1" customWidth="1"/>
    <col min="253" max="253" width="9.44140625" style="17" bestFit="1" customWidth="1"/>
    <col min="254" max="254" width="8.88671875" style="17"/>
    <col min="255" max="256" width="9.44140625" style="17" bestFit="1" customWidth="1"/>
    <col min="257" max="507" width="8.88671875" style="17"/>
    <col min="508" max="508" width="9" style="17" bestFit="1" customWidth="1"/>
    <col min="509" max="509" width="9.44140625" style="17" bestFit="1" customWidth="1"/>
    <col min="510" max="510" width="8.88671875" style="17"/>
    <col min="511" max="512" width="9.44140625" style="17" bestFit="1" customWidth="1"/>
    <col min="513" max="763" width="8.88671875" style="17"/>
    <col min="764" max="764" width="9" style="17" bestFit="1" customWidth="1"/>
    <col min="765" max="765" width="9.44140625" style="17" bestFit="1" customWidth="1"/>
    <col min="766" max="766" width="8.88671875" style="17"/>
    <col min="767" max="768" width="9.44140625" style="17" bestFit="1" customWidth="1"/>
    <col min="769" max="1019" width="8.88671875" style="17"/>
    <col min="1020" max="1020" width="9" style="17" bestFit="1" customWidth="1"/>
    <col min="1021" max="1021" width="9.44140625" style="17" bestFit="1" customWidth="1"/>
    <col min="1022" max="1022" width="8.88671875" style="17"/>
    <col min="1023" max="1024" width="9.44140625" style="17" bestFit="1" customWidth="1"/>
    <col min="1025" max="1275" width="8.88671875" style="17"/>
    <col min="1276" max="1276" width="9" style="17" bestFit="1" customWidth="1"/>
    <col min="1277" max="1277" width="9.44140625" style="17" bestFit="1" customWidth="1"/>
    <col min="1278" max="1278" width="8.88671875" style="17"/>
    <col min="1279" max="1280" width="9.44140625" style="17" bestFit="1" customWidth="1"/>
    <col min="1281" max="1531" width="8.88671875" style="17"/>
    <col min="1532" max="1532" width="9" style="17" bestFit="1" customWidth="1"/>
    <col min="1533" max="1533" width="9.44140625" style="17" bestFit="1" customWidth="1"/>
    <col min="1534" max="1534" width="8.88671875" style="17"/>
    <col min="1535" max="1536" width="9.44140625" style="17" bestFit="1" customWidth="1"/>
    <col min="1537" max="1787" width="8.88671875" style="17"/>
    <col min="1788" max="1788" width="9" style="17" bestFit="1" customWidth="1"/>
    <col min="1789" max="1789" width="9.44140625" style="17" bestFit="1" customWidth="1"/>
    <col min="1790" max="1790" width="8.88671875" style="17"/>
    <col min="1791" max="1792" width="9.44140625" style="17" bestFit="1" customWidth="1"/>
    <col min="1793" max="2043" width="8.88671875" style="17"/>
    <col min="2044" max="2044" width="9" style="17" bestFit="1" customWidth="1"/>
    <col min="2045" max="2045" width="9.44140625" style="17" bestFit="1" customWidth="1"/>
    <col min="2046" max="2046" width="8.88671875" style="17"/>
    <col min="2047" max="2048" width="9.44140625" style="17" bestFit="1" customWidth="1"/>
    <col min="2049" max="2299" width="8.88671875" style="17"/>
    <col min="2300" max="2300" width="9" style="17" bestFit="1" customWidth="1"/>
    <col min="2301" max="2301" width="9.44140625" style="17" bestFit="1" customWidth="1"/>
    <col min="2302" max="2302" width="8.88671875" style="17"/>
    <col min="2303" max="2304" width="9.44140625" style="17" bestFit="1" customWidth="1"/>
    <col min="2305" max="2555" width="8.88671875" style="17"/>
    <col min="2556" max="2556" width="9" style="17" bestFit="1" customWidth="1"/>
    <col min="2557" max="2557" width="9.44140625" style="17" bestFit="1" customWidth="1"/>
    <col min="2558" max="2558" width="8.88671875" style="17"/>
    <col min="2559" max="2560" width="9.44140625" style="17" bestFit="1" customWidth="1"/>
    <col min="2561" max="2811" width="8.88671875" style="17"/>
    <col min="2812" max="2812" width="9" style="17" bestFit="1" customWidth="1"/>
    <col min="2813" max="2813" width="9.44140625" style="17" bestFit="1" customWidth="1"/>
    <col min="2814" max="2814" width="8.88671875" style="17"/>
    <col min="2815" max="2816" width="9.44140625" style="17" bestFit="1" customWidth="1"/>
    <col min="2817" max="3067" width="8.88671875" style="17"/>
    <col min="3068" max="3068" width="9" style="17" bestFit="1" customWidth="1"/>
    <col min="3069" max="3069" width="9.44140625" style="17" bestFit="1" customWidth="1"/>
    <col min="3070" max="3070" width="8.88671875" style="17"/>
    <col min="3071" max="3072" width="9.44140625" style="17" bestFit="1" customWidth="1"/>
    <col min="3073" max="3323" width="8.88671875" style="17"/>
    <col min="3324" max="3324" width="9" style="17" bestFit="1" customWidth="1"/>
    <col min="3325" max="3325" width="9.44140625" style="17" bestFit="1" customWidth="1"/>
    <col min="3326" max="3326" width="8.88671875" style="17"/>
    <col min="3327" max="3328" width="9.44140625" style="17" bestFit="1" customWidth="1"/>
    <col min="3329" max="3579" width="8.88671875" style="17"/>
    <col min="3580" max="3580" width="9" style="17" bestFit="1" customWidth="1"/>
    <col min="3581" max="3581" width="9.44140625" style="17" bestFit="1" customWidth="1"/>
    <col min="3582" max="3582" width="8.88671875" style="17"/>
    <col min="3583" max="3584" width="9.44140625" style="17" bestFit="1" customWidth="1"/>
    <col min="3585" max="3835" width="8.88671875" style="17"/>
    <col min="3836" max="3836" width="9" style="17" bestFit="1" customWidth="1"/>
    <col min="3837" max="3837" width="9.44140625" style="17" bestFit="1" customWidth="1"/>
    <col min="3838" max="3838" width="8.88671875" style="17"/>
    <col min="3839" max="3840" width="9.44140625" style="17" bestFit="1" customWidth="1"/>
    <col min="3841" max="4091" width="8.88671875" style="17"/>
    <col min="4092" max="4092" width="9" style="17" bestFit="1" customWidth="1"/>
    <col min="4093" max="4093" width="9.44140625" style="17" bestFit="1" customWidth="1"/>
    <col min="4094" max="4094" width="8.88671875" style="17"/>
    <col min="4095" max="4096" width="9.44140625" style="17" bestFit="1" customWidth="1"/>
    <col min="4097" max="4347" width="8.88671875" style="17"/>
    <col min="4348" max="4348" width="9" style="17" bestFit="1" customWidth="1"/>
    <col min="4349" max="4349" width="9.44140625" style="17" bestFit="1" customWidth="1"/>
    <col min="4350" max="4350" width="8.88671875" style="17"/>
    <col min="4351" max="4352" width="9.44140625" style="17" bestFit="1" customWidth="1"/>
    <col min="4353" max="4603" width="8.88671875" style="17"/>
    <col min="4604" max="4604" width="9" style="17" bestFit="1" customWidth="1"/>
    <col min="4605" max="4605" width="9.44140625" style="17" bestFit="1" customWidth="1"/>
    <col min="4606" max="4606" width="8.88671875" style="17"/>
    <col min="4607" max="4608" width="9.44140625" style="17" bestFit="1" customWidth="1"/>
    <col min="4609" max="4859" width="8.88671875" style="17"/>
    <col min="4860" max="4860" width="9" style="17" bestFit="1" customWidth="1"/>
    <col min="4861" max="4861" width="9.44140625" style="17" bestFit="1" customWidth="1"/>
    <col min="4862" max="4862" width="8.88671875" style="17"/>
    <col min="4863" max="4864" width="9.44140625" style="17" bestFit="1" customWidth="1"/>
    <col min="4865" max="5115" width="8.88671875" style="17"/>
    <col min="5116" max="5116" width="9" style="17" bestFit="1" customWidth="1"/>
    <col min="5117" max="5117" width="9.44140625" style="17" bestFit="1" customWidth="1"/>
    <col min="5118" max="5118" width="8.88671875" style="17"/>
    <col min="5119" max="5120" width="9.44140625" style="17" bestFit="1" customWidth="1"/>
    <col min="5121" max="5371" width="8.88671875" style="17"/>
    <col min="5372" max="5372" width="9" style="17" bestFit="1" customWidth="1"/>
    <col min="5373" max="5373" width="9.44140625" style="17" bestFit="1" customWidth="1"/>
    <col min="5374" max="5374" width="8.88671875" style="17"/>
    <col min="5375" max="5376" width="9.44140625" style="17" bestFit="1" customWidth="1"/>
    <col min="5377" max="5627" width="8.88671875" style="17"/>
    <col min="5628" max="5628" width="9" style="17" bestFit="1" customWidth="1"/>
    <col min="5629" max="5629" width="9.44140625" style="17" bestFit="1" customWidth="1"/>
    <col min="5630" max="5630" width="8.88671875" style="17"/>
    <col min="5631" max="5632" width="9.44140625" style="17" bestFit="1" customWidth="1"/>
    <col min="5633" max="5883" width="8.88671875" style="17"/>
    <col min="5884" max="5884" width="9" style="17" bestFit="1" customWidth="1"/>
    <col min="5885" max="5885" width="9.44140625" style="17" bestFit="1" customWidth="1"/>
    <col min="5886" max="5886" width="8.88671875" style="17"/>
    <col min="5887" max="5888" width="9.44140625" style="17" bestFit="1" customWidth="1"/>
    <col min="5889" max="6139" width="8.88671875" style="17"/>
    <col min="6140" max="6140" width="9" style="17" bestFit="1" customWidth="1"/>
    <col min="6141" max="6141" width="9.44140625" style="17" bestFit="1" customWidth="1"/>
    <col min="6142" max="6142" width="8.88671875" style="17"/>
    <col min="6143" max="6144" width="9.44140625" style="17" bestFit="1" customWidth="1"/>
    <col min="6145" max="6395" width="8.88671875" style="17"/>
    <col min="6396" max="6396" width="9" style="17" bestFit="1" customWidth="1"/>
    <col min="6397" max="6397" width="9.44140625" style="17" bestFit="1" customWidth="1"/>
    <col min="6398" max="6398" width="8.88671875" style="17"/>
    <col min="6399" max="6400" width="9.44140625" style="17" bestFit="1" customWidth="1"/>
    <col min="6401" max="6651" width="8.88671875" style="17"/>
    <col min="6652" max="6652" width="9" style="17" bestFit="1" customWidth="1"/>
    <col min="6653" max="6653" width="9.44140625" style="17" bestFit="1" customWidth="1"/>
    <col min="6654" max="6654" width="8.88671875" style="17"/>
    <col min="6655" max="6656" width="9.44140625" style="17" bestFit="1" customWidth="1"/>
    <col min="6657" max="6907" width="8.88671875" style="17"/>
    <col min="6908" max="6908" width="9" style="17" bestFit="1" customWidth="1"/>
    <col min="6909" max="6909" width="9.44140625" style="17" bestFit="1" customWidth="1"/>
    <col min="6910" max="6910" width="8.88671875" style="17"/>
    <col min="6911" max="6912" width="9.44140625" style="17" bestFit="1" customWidth="1"/>
    <col min="6913" max="7163" width="8.88671875" style="17"/>
    <col min="7164" max="7164" width="9" style="17" bestFit="1" customWidth="1"/>
    <col min="7165" max="7165" width="9.44140625" style="17" bestFit="1" customWidth="1"/>
    <col min="7166" max="7166" width="8.88671875" style="17"/>
    <col min="7167" max="7168" width="9.44140625" style="17" bestFit="1" customWidth="1"/>
    <col min="7169" max="7419" width="8.88671875" style="17"/>
    <col min="7420" max="7420" width="9" style="17" bestFit="1" customWidth="1"/>
    <col min="7421" max="7421" width="9.44140625" style="17" bestFit="1" customWidth="1"/>
    <col min="7422" max="7422" width="8.88671875" style="17"/>
    <col min="7423" max="7424" width="9.44140625" style="17" bestFit="1" customWidth="1"/>
    <col min="7425" max="7675" width="8.88671875" style="17"/>
    <col min="7676" max="7676" width="9" style="17" bestFit="1" customWidth="1"/>
    <col min="7677" max="7677" width="9.44140625" style="17" bestFit="1" customWidth="1"/>
    <col min="7678" max="7678" width="8.88671875" style="17"/>
    <col min="7679" max="7680" width="9.44140625" style="17" bestFit="1" customWidth="1"/>
    <col min="7681" max="7931" width="8.88671875" style="17"/>
    <col min="7932" max="7932" width="9" style="17" bestFit="1" customWidth="1"/>
    <col min="7933" max="7933" width="9.44140625" style="17" bestFit="1" customWidth="1"/>
    <col min="7934" max="7934" width="8.88671875" style="17"/>
    <col min="7935" max="7936" width="9.44140625" style="17" bestFit="1" customWidth="1"/>
    <col min="7937" max="8187" width="8.88671875" style="17"/>
    <col min="8188" max="8188" width="9" style="17" bestFit="1" customWidth="1"/>
    <col min="8189" max="8189" width="9.44140625" style="17" bestFit="1" customWidth="1"/>
    <col min="8190" max="8190" width="8.88671875" style="17"/>
    <col min="8191" max="8192" width="9.44140625" style="17" bestFit="1" customWidth="1"/>
    <col min="8193" max="8443" width="8.88671875" style="17"/>
    <col min="8444" max="8444" width="9" style="17" bestFit="1" customWidth="1"/>
    <col min="8445" max="8445" width="9.44140625" style="17" bestFit="1" customWidth="1"/>
    <col min="8446" max="8446" width="8.88671875" style="17"/>
    <col min="8447" max="8448" width="9.44140625" style="17" bestFit="1" customWidth="1"/>
    <col min="8449" max="8699" width="8.88671875" style="17"/>
    <col min="8700" max="8700" width="9" style="17" bestFit="1" customWidth="1"/>
    <col min="8701" max="8701" width="9.44140625" style="17" bestFit="1" customWidth="1"/>
    <col min="8702" max="8702" width="8.88671875" style="17"/>
    <col min="8703" max="8704" width="9.44140625" style="17" bestFit="1" customWidth="1"/>
    <col min="8705" max="8955" width="8.88671875" style="17"/>
    <col min="8956" max="8956" width="9" style="17" bestFit="1" customWidth="1"/>
    <col min="8957" max="8957" width="9.44140625" style="17" bestFit="1" customWidth="1"/>
    <col min="8958" max="8958" width="8.88671875" style="17"/>
    <col min="8959" max="8960" width="9.44140625" style="17" bestFit="1" customWidth="1"/>
    <col min="8961" max="9211" width="8.88671875" style="17"/>
    <col min="9212" max="9212" width="9" style="17" bestFit="1" customWidth="1"/>
    <col min="9213" max="9213" width="9.44140625" style="17" bestFit="1" customWidth="1"/>
    <col min="9214" max="9214" width="8.88671875" style="17"/>
    <col min="9215" max="9216" width="9.44140625" style="17" bestFit="1" customWidth="1"/>
    <col min="9217" max="9467" width="8.88671875" style="17"/>
    <col min="9468" max="9468" width="9" style="17" bestFit="1" customWidth="1"/>
    <col min="9469" max="9469" width="9.44140625" style="17" bestFit="1" customWidth="1"/>
    <col min="9470" max="9470" width="8.88671875" style="17"/>
    <col min="9471" max="9472" width="9.44140625" style="17" bestFit="1" customWidth="1"/>
    <col min="9473" max="9723" width="8.88671875" style="17"/>
    <col min="9724" max="9724" width="9" style="17" bestFit="1" customWidth="1"/>
    <col min="9725" max="9725" width="9.44140625" style="17" bestFit="1" customWidth="1"/>
    <col min="9726" max="9726" width="8.88671875" style="17"/>
    <col min="9727" max="9728" width="9.44140625" style="17" bestFit="1" customWidth="1"/>
    <col min="9729" max="9979" width="8.88671875" style="17"/>
    <col min="9980" max="9980" width="9" style="17" bestFit="1" customWidth="1"/>
    <col min="9981" max="9981" width="9.44140625" style="17" bestFit="1" customWidth="1"/>
    <col min="9982" max="9982" width="8.88671875" style="17"/>
    <col min="9983" max="9984" width="9.44140625" style="17" bestFit="1" customWidth="1"/>
    <col min="9985" max="10235" width="8.88671875" style="17"/>
    <col min="10236" max="10236" width="9" style="17" bestFit="1" customWidth="1"/>
    <col min="10237" max="10237" width="9.44140625" style="17" bestFit="1" customWidth="1"/>
    <col min="10238" max="10238" width="8.88671875" style="17"/>
    <col min="10239" max="10240" width="9.44140625" style="17" bestFit="1" customWidth="1"/>
    <col min="10241" max="10491" width="8.88671875" style="17"/>
    <col min="10492" max="10492" width="9" style="17" bestFit="1" customWidth="1"/>
    <col min="10493" max="10493" width="9.44140625" style="17" bestFit="1" customWidth="1"/>
    <col min="10494" max="10494" width="8.88671875" style="17"/>
    <col min="10495" max="10496" width="9.44140625" style="17" bestFit="1" customWidth="1"/>
    <col min="10497" max="10747" width="8.88671875" style="17"/>
    <col min="10748" max="10748" width="9" style="17" bestFit="1" customWidth="1"/>
    <col min="10749" max="10749" width="9.44140625" style="17" bestFit="1" customWidth="1"/>
    <col min="10750" max="10750" width="8.88671875" style="17"/>
    <col min="10751" max="10752" width="9.44140625" style="17" bestFit="1" customWidth="1"/>
    <col min="10753" max="11003" width="8.88671875" style="17"/>
    <col min="11004" max="11004" width="9" style="17" bestFit="1" customWidth="1"/>
    <col min="11005" max="11005" width="9.44140625" style="17" bestFit="1" customWidth="1"/>
    <col min="11006" max="11006" width="8.88671875" style="17"/>
    <col min="11007" max="11008" width="9.44140625" style="17" bestFit="1" customWidth="1"/>
    <col min="11009" max="11259" width="8.88671875" style="17"/>
    <col min="11260" max="11260" width="9" style="17" bestFit="1" customWidth="1"/>
    <col min="11261" max="11261" width="9.44140625" style="17" bestFit="1" customWidth="1"/>
    <col min="11262" max="11262" width="8.88671875" style="17"/>
    <col min="11263" max="11264" width="9.44140625" style="17" bestFit="1" customWidth="1"/>
    <col min="11265" max="11515" width="8.88671875" style="17"/>
    <col min="11516" max="11516" width="9" style="17" bestFit="1" customWidth="1"/>
    <col min="11517" max="11517" width="9.44140625" style="17" bestFit="1" customWidth="1"/>
    <col min="11518" max="11518" width="8.88671875" style="17"/>
    <col min="11519" max="11520" width="9.44140625" style="17" bestFit="1" customWidth="1"/>
    <col min="11521" max="11771" width="8.88671875" style="17"/>
    <col min="11772" max="11772" width="9" style="17" bestFit="1" customWidth="1"/>
    <col min="11773" max="11773" width="9.44140625" style="17" bestFit="1" customWidth="1"/>
    <col min="11774" max="11774" width="8.88671875" style="17"/>
    <col min="11775" max="11776" width="9.44140625" style="17" bestFit="1" customWidth="1"/>
    <col min="11777" max="12027" width="8.88671875" style="17"/>
    <col min="12028" max="12028" width="9" style="17" bestFit="1" customWidth="1"/>
    <col min="12029" max="12029" width="9.44140625" style="17" bestFit="1" customWidth="1"/>
    <col min="12030" max="12030" width="8.88671875" style="17"/>
    <col min="12031" max="12032" width="9.44140625" style="17" bestFit="1" customWidth="1"/>
    <col min="12033" max="12283" width="8.88671875" style="17"/>
    <col min="12284" max="12284" width="9" style="17" bestFit="1" customWidth="1"/>
    <col min="12285" max="12285" width="9.44140625" style="17" bestFit="1" customWidth="1"/>
    <col min="12286" max="12286" width="8.88671875" style="17"/>
    <col min="12287" max="12288" width="9.44140625" style="17" bestFit="1" customWidth="1"/>
    <col min="12289" max="12539" width="8.88671875" style="17"/>
    <col min="12540" max="12540" width="9" style="17" bestFit="1" customWidth="1"/>
    <col min="12541" max="12541" width="9.44140625" style="17" bestFit="1" customWidth="1"/>
    <col min="12542" max="12542" width="8.88671875" style="17"/>
    <col min="12543" max="12544" width="9.44140625" style="17" bestFit="1" customWidth="1"/>
    <col min="12545" max="12795" width="8.88671875" style="17"/>
    <col min="12796" max="12796" width="9" style="17" bestFit="1" customWidth="1"/>
    <col min="12797" max="12797" width="9.44140625" style="17" bestFit="1" customWidth="1"/>
    <col min="12798" max="12798" width="8.88671875" style="17"/>
    <col min="12799" max="12800" width="9.44140625" style="17" bestFit="1" customWidth="1"/>
    <col min="12801" max="13051" width="8.88671875" style="17"/>
    <col min="13052" max="13052" width="9" style="17" bestFit="1" customWidth="1"/>
    <col min="13053" max="13053" width="9.44140625" style="17" bestFit="1" customWidth="1"/>
    <col min="13054" max="13054" width="8.88671875" style="17"/>
    <col min="13055" max="13056" width="9.44140625" style="17" bestFit="1" customWidth="1"/>
    <col min="13057" max="13307" width="8.88671875" style="17"/>
    <col min="13308" max="13308" width="9" style="17" bestFit="1" customWidth="1"/>
    <col min="13309" max="13309" width="9.44140625" style="17" bestFit="1" customWidth="1"/>
    <col min="13310" max="13310" width="8.88671875" style="17"/>
    <col min="13311" max="13312" width="9.44140625" style="17" bestFit="1" customWidth="1"/>
    <col min="13313" max="13563" width="8.88671875" style="17"/>
    <col min="13564" max="13564" width="9" style="17" bestFit="1" customWidth="1"/>
    <col min="13565" max="13565" width="9.44140625" style="17" bestFit="1" customWidth="1"/>
    <col min="13566" max="13566" width="8.88671875" style="17"/>
    <col min="13567" max="13568" width="9.44140625" style="17" bestFit="1" customWidth="1"/>
    <col min="13569" max="13819" width="8.88671875" style="17"/>
    <col min="13820" max="13820" width="9" style="17" bestFit="1" customWidth="1"/>
    <col min="13821" max="13821" width="9.44140625" style="17" bestFit="1" customWidth="1"/>
    <col min="13822" max="13822" width="8.88671875" style="17"/>
    <col min="13823" max="13824" width="9.44140625" style="17" bestFit="1" customWidth="1"/>
    <col min="13825" max="14075" width="8.88671875" style="17"/>
    <col min="14076" max="14076" width="9" style="17" bestFit="1" customWidth="1"/>
    <col min="14077" max="14077" width="9.44140625" style="17" bestFit="1" customWidth="1"/>
    <col min="14078" max="14078" width="8.88671875" style="17"/>
    <col min="14079" max="14080" width="9.44140625" style="17" bestFit="1" customWidth="1"/>
    <col min="14081" max="14331" width="8.88671875" style="17"/>
    <col min="14332" max="14332" width="9" style="17" bestFit="1" customWidth="1"/>
    <col min="14333" max="14333" width="9.44140625" style="17" bestFit="1" customWidth="1"/>
    <col min="14334" max="14334" width="8.88671875" style="17"/>
    <col min="14335" max="14336" width="9.44140625" style="17" bestFit="1" customWidth="1"/>
    <col min="14337" max="14587" width="8.88671875" style="17"/>
    <col min="14588" max="14588" width="9" style="17" bestFit="1" customWidth="1"/>
    <col min="14589" max="14589" width="9.44140625" style="17" bestFit="1" customWidth="1"/>
    <col min="14590" max="14590" width="8.88671875" style="17"/>
    <col min="14591" max="14592" width="9.44140625" style="17" bestFit="1" customWidth="1"/>
    <col min="14593" max="14843" width="8.88671875" style="17"/>
    <col min="14844" max="14844" width="9" style="17" bestFit="1" customWidth="1"/>
    <col min="14845" max="14845" width="9.44140625" style="17" bestFit="1" customWidth="1"/>
    <col min="14846" max="14846" width="8.88671875" style="17"/>
    <col min="14847" max="14848" width="9.44140625" style="17" bestFit="1" customWidth="1"/>
    <col min="14849" max="15099" width="8.88671875" style="17"/>
    <col min="15100" max="15100" width="9" style="17" bestFit="1" customWidth="1"/>
    <col min="15101" max="15101" width="9.44140625" style="17" bestFit="1" customWidth="1"/>
    <col min="15102" max="15102" width="8.88671875" style="17"/>
    <col min="15103" max="15104" width="9.44140625" style="17" bestFit="1" customWidth="1"/>
    <col min="15105" max="15355" width="8.88671875" style="17"/>
    <col min="15356" max="15356" width="9" style="17" bestFit="1" customWidth="1"/>
    <col min="15357" max="15357" width="9.44140625" style="17" bestFit="1" customWidth="1"/>
    <col min="15358" max="15358" width="8.88671875" style="17"/>
    <col min="15359" max="15360" width="9.44140625" style="17" bestFit="1" customWidth="1"/>
    <col min="15361" max="15611" width="8.88671875" style="17"/>
    <col min="15612" max="15612" width="9" style="17" bestFit="1" customWidth="1"/>
    <col min="15613" max="15613" width="9.44140625" style="17" bestFit="1" customWidth="1"/>
    <col min="15614" max="15614" width="8.88671875" style="17"/>
    <col min="15615" max="15616" width="9.44140625" style="17" bestFit="1" customWidth="1"/>
    <col min="15617" max="15867" width="8.88671875" style="17"/>
    <col min="15868" max="15868" width="9" style="17" bestFit="1" customWidth="1"/>
    <col min="15869" max="15869" width="9.44140625" style="17" bestFit="1" customWidth="1"/>
    <col min="15870" max="15870" width="8.88671875" style="17"/>
    <col min="15871" max="15872" width="9.44140625" style="17" bestFit="1" customWidth="1"/>
    <col min="15873" max="16123" width="8.88671875" style="17"/>
    <col min="16124" max="16124" width="9" style="17" bestFit="1" customWidth="1"/>
    <col min="16125" max="16125" width="9.44140625" style="17" bestFit="1" customWidth="1"/>
    <col min="16126" max="16126" width="8.88671875" style="17"/>
    <col min="16127" max="16128" width="9.44140625" style="17" bestFit="1" customWidth="1"/>
    <col min="16129" max="16384" width="8.88671875" style="17"/>
  </cols>
  <sheetData>
    <row r="1" spans="1:7" ht="26.25">
      <c r="A1" s="234" t="s">
        <v>49</v>
      </c>
      <c r="B1" s="234"/>
      <c r="C1" s="234"/>
      <c r="D1" s="234"/>
      <c r="E1" s="234"/>
      <c r="F1" s="234"/>
      <c r="G1" s="234"/>
    </row>
    <row r="2" spans="1:7">
      <c r="A2" s="3"/>
      <c r="B2" s="19"/>
      <c r="C2" s="19"/>
      <c r="D2" s="19"/>
      <c r="E2" s="19"/>
      <c r="F2" s="19"/>
      <c r="G2" s="20" t="s">
        <v>50</v>
      </c>
    </row>
    <row r="3" spans="1:7">
      <c r="A3" s="248" t="s">
        <v>24</v>
      </c>
      <c r="B3" s="248" t="s">
        <v>134</v>
      </c>
      <c r="C3" s="248"/>
      <c r="D3" s="248"/>
      <c r="E3" s="248" t="s">
        <v>5</v>
      </c>
      <c r="F3" s="248"/>
      <c r="G3" s="248"/>
    </row>
    <row r="4" spans="1:7">
      <c r="A4" s="248"/>
      <c r="B4" s="21" t="s">
        <v>51</v>
      </c>
      <c r="C4" s="21" t="s">
        <v>52</v>
      </c>
      <c r="D4" s="21" t="s">
        <v>6</v>
      </c>
      <c r="E4" s="21" t="s">
        <v>51</v>
      </c>
      <c r="F4" s="21" t="s">
        <v>52</v>
      </c>
      <c r="G4" s="21" t="s">
        <v>6</v>
      </c>
    </row>
    <row r="5" spans="1:7">
      <c r="A5" s="22" t="s">
        <v>25</v>
      </c>
      <c r="B5" s="23">
        <v>33995</v>
      </c>
      <c r="C5" s="23">
        <v>37497</v>
      </c>
      <c r="D5" s="24">
        <f t="shared" ref="D5:D23" si="0">(C5-B5)/B5</f>
        <v>0.10301514928665981</v>
      </c>
      <c r="E5" s="23">
        <v>99345</v>
      </c>
      <c r="F5" s="23">
        <v>107268</v>
      </c>
      <c r="G5" s="24">
        <f t="shared" ref="G5:G23" si="1">(F5-E5)/E5</f>
        <v>7.9752378076400426E-2</v>
      </c>
    </row>
    <row r="6" spans="1:7">
      <c r="A6" s="22" t="s">
        <v>26</v>
      </c>
      <c r="B6" s="23">
        <v>2943</v>
      </c>
      <c r="C6" s="23">
        <v>3278</v>
      </c>
      <c r="D6" s="24">
        <f t="shared" si="0"/>
        <v>0.11382942575603126</v>
      </c>
      <c r="E6" s="23">
        <v>9170</v>
      </c>
      <c r="F6" s="23">
        <v>9806</v>
      </c>
      <c r="G6" s="24">
        <f t="shared" si="1"/>
        <v>6.9356597600872413E-2</v>
      </c>
    </row>
    <row r="7" spans="1:7">
      <c r="A7" s="22" t="s">
        <v>27</v>
      </c>
      <c r="B7" s="23">
        <v>2667</v>
      </c>
      <c r="C7" s="23">
        <v>2906</v>
      </c>
      <c r="D7" s="24">
        <f t="shared" si="0"/>
        <v>8.9613798275215595E-2</v>
      </c>
      <c r="E7" s="23">
        <v>8844</v>
      </c>
      <c r="F7" s="23">
        <v>9154</v>
      </c>
      <c r="G7" s="24">
        <f t="shared" si="1"/>
        <v>3.5052012663952963E-2</v>
      </c>
    </row>
    <row r="8" spans="1:7">
      <c r="A8" s="22" t="s">
        <v>28</v>
      </c>
      <c r="B8" s="23">
        <v>3599</v>
      </c>
      <c r="C8" s="23">
        <v>3589</v>
      </c>
      <c r="D8" s="24">
        <f t="shared" si="0"/>
        <v>-2.7785495971103086E-3</v>
      </c>
      <c r="E8" s="23">
        <v>11127</v>
      </c>
      <c r="F8" s="23">
        <v>10891</v>
      </c>
      <c r="G8" s="24">
        <f t="shared" si="1"/>
        <v>-2.1209670171654534E-2</v>
      </c>
    </row>
    <row r="9" spans="1:7">
      <c r="A9" s="22" t="s">
        <v>29</v>
      </c>
      <c r="B9" s="23">
        <v>1185</v>
      </c>
      <c r="C9" s="23">
        <v>1354</v>
      </c>
      <c r="D9" s="24">
        <f t="shared" si="0"/>
        <v>0.14261603375527426</v>
      </c>
      <c r="E9" s="23">
        <v>3717</v>
      </c>
      <c r="F9" s="23">
        <v>4207</v>
      </c>
      <c r="G9" s="24">
        <f t="shared" si="1"/>
        <v>0.13182674199623351</v>
      </c>
    </row>
    <row r="10" spans="1:7">
      <c r="A10" s="22" t="s">
        <v>30</v>
      </c>
      <c r="B10" s="23">
        <v>3700</v>
      </c>
      <c r="C10" s="23">
        <v>3518</v>
      </c>
      <c r="D10" s="24">
        <f t="shared" si="0"/>
        <v>-4.9189189189189186E-2</v>
      </c>
      <c r="E10" s="23">
        <v>11386</v>
      </c>
      <c r="F10" s="23">
        <v>11479</v>
      </c>
      <c r="G10" s="24">
        <f t="shared" si="1"/>
        <v>8.1679255225715792E-3</v>
      </c>
    </row>
    <row r="11" spans="1:7">
      <c r="A11" s="22" t="s">
        <v>31</v>
      </c>
      <c r="B11" s="23">
        <v>1705</v>
      </c>
      <c r="C11" s="23">
        <v>1162</v>
      </c>
      <c r="D11" s="24">
        <f t="shared" si="0"/>
        <v>-0.318475073313783</v>
      </c>
      <c r="E11" s="23">
        <v>4060</v>
      </c>
      <c r="F11" s="23">
        <v>3172</v>
      </c>
      <c r="G11" s="24">
        <f t="shared" si="1"/>
        <v>-0.2187192118226601</v>
      </c>
    </row>
    <row r="12" spans="1:7">
      <c r="A12" s="22" t="s">
        <v>32</v>
      </c>
      <c r="B12" s="23">
        <v>25309</v>
      </c>
      <c r="C12" s="23">
        <v>32138</v>
      </c>
      <c r="D12" s="24">
        <f t="shared" si="0"/>
        <v>0.26982496345173651</v>
      </c>
      <c r="E12" s="23">
        <v>75022</v>
      </c>
      <c r="F12" s="23">
        <v>83530</v>
      </c>
      <c r="G12" s="24">
        <f t="shared" si="1"/>
        <v>0.1134067340246861</v>
      </c>
    </row>
    <row r="13" spans="1:7">
      <c r="A13" s="22" t="s">
        <v>33</v>
      </c>
      <c r="B13" s="23">
        <v>1045</v>
      </c>
      <c r="C13" s="23">
        <v>1232</v>
      </c>
      <c r="D13" s="24">
        <f t="shared" si="0"/>
        <v>0.17894736842105263</v>
      </c>
      <c r="E13" s="23">
        <v>3726</v>
      </c>
      <c r="F13" s="23">
        <v>3784</v>
      </c>
      <c r="G13" s="24">
        <f t="shared" si="1"/>
        <v>1.5566290928609769E-2</v>
      </c>
    </row>
    <row r="14" spans="1:7">
      <c r="A14" s="22" t="s">
        <v>53</v>
      </c>
      <c r="B14" s="23">
        <v>1508</v>
      </c>
      <c r="C14" s="23">
        <v>1601</v>
      </c>
      <c r="D14" s="24">
        <f t="shared" si="0"/>
        <v>6.1671087533156498E-2</v>
      </c>
      <c r="E14" s="23">
        <v>4540</v>
      </c>
      <c r="F14" s="23">
        <v>4859</v>
      </c>
      <c r="G14" s="24">
        <f t="shared" si="1"/>
        <v>7.0264317180616737E-2</v>
      </c>
    </row>
    <row r="15" spans="1:7">
      <c r="A15" s="22" t="s">
        <v>54</v>
      </c>
      <c r="B15" s="23">
        <v>2813</v>
      </c>
      <c r="C15" s="23">
        <v>2970</v>
      </c>
      <c r="D15" s="24">
        <f t="shared" si="0"/>
        <v>5.5812300035549232E-2</v>
      </c>
      <c r="E15" s="23">
        <v>8005</v>
      </c>
      <c r="F15" s="23">
        <v>8199</v>
      </c>
      <c r="G15" s="24">
        <f t="shared" si="1"/>
        <v>2.4234853216739537E-2</v>
      </c>
    </row>
    <row r="16" spans="1:7">
      <c r="A16" s="22" t="s">
        <v>55</v>
      </c>
      <c r="B16" s="23">
        <v>1642</v>
      </c>
      <c r="C16" s="23">
        <v>1540</v>
      </c>
      <c r="D16" s="24">
        <f t="shared" si="0"/>
        <v>-6.2119366626065771E-2</v>
      </c>
      <c r="E16" s="23">
        <v>5392</v>
      </c>
      <c r="F16" s="23">
        <v>4776</v>
      </c>
      <c r="G16" s="24">
        <f t="shared" si="1"/>
        <v>-0.1142433234421365</v>
      </c>
    </row>
    <row r="17" spans="1:7">
      <c r="A17" s="22" t="s">
        <v>56</v>
      </c>
      <c r="B17" s="23">
        <v>961</v>
      </c>
      <c r="C17" s="23">
        <v>1028</v>
      </c>
      <c r="D17" s="24">
        <f t="shared" si="0"/>
        <v>6.9719042663891784E-2</v>
      </c>
      <c r="E17" s="23">
        <v>3051</v>
      </c>
      <c r="F17" s="23">
        <v>3250</v>
      </c>
      <c r="G17" s="24">
        <f t="shared" si="1"/>
        <v>6.5224516551950176E-2</v>
      </c>
    </row>
    <row r="18" spans="1:7">
      <c r="A18" s="22" t="s">
        <v>57</v>
      </c>
      <c r="B18" s="23">
        <v>2584</v>
      </c>
      <c r="C18" s="23">
        <v>2474</v>
      </c>
      <c r="D18" s="24">
        <f t="shared" si="0"/>
        <v>-4.2569659442724457E-2</v>
      </c>
      <c r="E18" s="23">
        <v>7266</v>
      </c>
      <c r="F18" s="23">
        <v>7473</v>
      </c>
      <c r="G18" s="24">
        <f t="shared" si="1"/>
        <v>2.8488852188274155E-2</v>
      </c>
    </row>
    <row r="19" spans="1:7">
      <c r="A19" s="22" t="s">
        <v>58</v>
      </c>
      <c r="B19" s="23">
        <v>2551</v>
      </c>
      <c r="C19" s="23">
        <v>2567</v>
      </c>
      <c r="D19" s="24">
        <f t="shared" si="0"/>
        <v>6.2720501764014112E-3</v>
      </c>
      <c r="E19" s="23">
        <v>7032</v>
      </c>
      <c r="F19" s="23">
        <v>7462</v>
      </c>
      <c r="G19" s="24">
        <f t="shared" si="1"/>
        <v>6.1149032992036403E-2</v>
      </c>
    </row>
    <row r="20" spans="1:7">
      <c r="A20" s="22" t="s">
        <v>34</v>
      </c>
      <c r="B20" s="23">
        <v>611</v>
      </c>
      <c r="C20" s="23">
        <v>663</v>
      </c>
      <c r="D20" s="24">
        <f t="shared" si="0"/>
        <v>8.5106382978723402E-2</v>
      </c>
      <c r="E20" s="23">
        <v>1822</v>
      </c>
      <c r="F20" s="23">
        <v>1669</v>
      </c>
      <c r="G20" s="24">
        <f t="shared" si="1"/>
        <v>-8.3973655323819979E-2</v>
      </c>
    </row>
    <row r="21" spans="1:7">
      <c r="A21" s="25" t="s">
        <v>59</v>
      </c>
      <c r="B21" s="23">
        <v>124</v>
      </c>
      <c r="C21" s="23">
        <v>192</v>
      </c>
      <c r="D21" s="24">
        <f t="shared" si="0"/>
        <v>0.54838709677419351</v>
      </c>
      <c r="E21" s="23">
        <v>404</v>
      </c>
      <c r="F21" s="23">
        <v>536</v>
      </c>
      <c r="G21" s="24">
        <f t="shared" si="1"/>
        <v>0.32673267326732675</v>
      </c>
    </row>
    <row r="22" spans="1:7" ht="18" thickBot="1">
      <c r="A22" s="26" t="s">
        <v>37</v>
      </c>
      <c r="B22" s="27">
        <v>9</v>
      </c>
      <c r="C22" s="27">
        <v>14</v>
      </c>
      <c r="D22" s="28">
        <f t="shared" si="0"/>
        <v>0.55555555555555558</v>
      </c>
      <c r="E22" s="27">
        <v>19</v>
      </c>
      <c r="F22" s="27">
        <v>38</v>
      </c>
      <c r="G22" s="28">
        <f t="shared" si="1"/>
        <v>1</v>
      </c>
    </row>
    <row r="23" spans="1:7" ht="18" thickTop="1">
      <c r="A23" s="52" t="s">
        <v>8</v>
      </c>
      <c r="B23" s="53">
        <f>SUM(B5:B22)</f>
        <v>88951</v>
      </c>
      <c r="C23" s="53">
        <f>SUM(C5:C22)</f>
        <v>99723</v>
      </c>
      <c r="D23" s="54">
        <f t="shared" si="0"/>
        <v>0.12110038110870029</v>
      </c>
      <c r="E23" s="53">
        <f>SUM(E5:E22)</f>
        <v>263928</v>
      </c>
      <c r="F23" s="53">
        <f>SUM(F5:F22)</f>
        <v>281553</v>
      </c>
      <c r="G23" s="54">
        <f t="shared" si="1"/>
        <v>6.6779576248067657E-2</v>
      </c>
    </row>
    <row r="24" spans="1:7">
      <c r="A24" s="29" t="s">
        <v>60</v>
      </c>
      <c r="B24" s="3"/>
      <c r="C24" s="3"/>
      <c r="D24" s="3"/>
      <c r="E24" s="3"/>
      <c r="F24" s="3"/>
      <c r="G24" s="3"/>
    </row>
    <row r="25" spans="1:7">
      <c r="A25" s="29"/>
      <c r="B25" s="3"/>
      <c r="C25" s="3"/>
      <c r="D25" s="3"/>
      <c r="E25" s="3"/>
      <c r="F25" s="3"/>
      <c r="G25" s="3"/>
    </row>
    <row r="26" spans="1:7" ht="26.25">
      <c r="A26" s="234" t="s">
        <v>61</v>
      </c>
      <c r="B26" s="234"/>
      <c r="C26" s="234"/>
      <c r="D26" s="234"/>
      <c r="E26" s="234"/>
      <c r="F26" s="234"/>
      <c r="G26" s="234"/>
    </row>
    <row r="27" spans="1:7">
      <c r="A27" s="3"/>
      <c r="B27" s="19"/>
      <c r="C27" s="19"/>
      <c r="D27" s="19"/>
      <c r="E27" s="19"/>
      <c r="F27" s="19"/>
      <c r="G27" s="20" t="s">
        <v>50</v>
      </c>
    </row>
    <row r="28" spans="1:7">
      <c r="A28" s="248" t="s">
        <v>35</v>
      </c>
      <c r="B28" s="248" t="s">
        <v>134</v>
      </c>
      <c r="C28" s="248"/>
      <c r="D28" s="248"/>
      <c r="E28" s="248" t="s">
        <v>5</v>
      </c>
      <c r="F28" s="248"/>
      <c r="G28" s="248"/>
    </row>
    <row r="29" spans="1:7">
      <c r="A29" s="248"/>
      <c r="B29" s="21" t="s">
        <v>51</v>
      </c>
      <c r="C29" s="21" t="s">
        <v>52</v>
      </c>
      <c r="D29" s="21" t="s">
        <v>6</v>
      </c>
      <c r="E29" s="21" t="s">
        <v>51</v>
      </c>
      <c r="F29" s="21" t="s">
        <v>52</v>
      </c>
      <c r="G29" s="21" t="s">
        <v>6</v>
      </c>
    </row>
    <row r="30" spans="1:7">
      <c r="A30" s="56" t="s">
        <v>62</v>
      </c>
      <c r="B30" s="23">
        <v>4550</v>
      </c>
      <c r="C30" s="23">
        <v>4740</v>
      </c>
      <c r="D30" s="24">
        <f t="shared" ref="D30:D51" si="2">(C30-B30)/B30</f>
        <v>4.1758241758241756E-2</v>
      </c>
      <c r="E30" s="23">
        <v>13579</v>
      </c>
      <c r="F30" s="23">
        <v>14672</v>
      </c>
      <c r="G30" s="24">
        <f t="shared" ref="G30:G50" si="3">(F30-E30)/E30</f>
        <v>8.049193607776714E-2</v>
      </c>
    </row>
    <row r="31" spans="1:7">
      <c r="A31" s="56" t="s">
        <v>63</v>
      </c>
      <c r="B31" s="23">
        <v>5244</v>
      </c>
      <c r="C31" s="23">
        <v>5212</v>
      </c>
      <c r="D31" s="24">
        <f t="shared" si="2"/>
        <v>-6.1022120518688027E-3</v>
      </c>
      <c r="E31" s="23">
        <v>15282</v>
      </c>
      <c r="F31" s="23">
        <v>14343</v>
      </c>
      <c r="G31" s="24">
        <f t="shared" si="3"/>
        <v>-6.1444837063211619E-2</v>
      </c>
    </row>
    <row r="32" spans="1:7">
      <c r="A32" s="56" t="s">
        <v>64</v>
      </c>
      <c r="B32" s="23">
        <v>1158</v>
      </c>
      <c r="C32" s="23">
        <v>1125</v>
      </c>
      <c r="D32" s="24">
        <f t="shared" si="2"/>
        <v>-2.8497409326424871E-2</v>
      </c>
      <c r="E32" s="23">
        <v>3717</v>
      </c>
      <c r="F32" s="23">
        <v>3442</v>
      </c>
      <c r="G32" s="24">
        <f t="shared" si="3"/>
        <v>-7.3984396018294318E-2</v>
      </c>
    </row>
    <row r="33" spans="1:7">
      <c r="A33" s="56" t="s">
        <v>65</v>
      </c>
      <c r="B33" s="23">
        <v>642</v>
      </c>
      <c r="C33" s="23">
        <v>976</v>
      </c>
      <c r="D33" s="24">
        <f t="shared" si="2"/>
        <v>0.52024922118380057</v>
      </c>
      <c r="E33" s="23">
        <v>1825</v>
      </c>
      <c r="F33" s="23">
        <v>2489</v>
      </c>
      <c r="G33" s="24">
        <f t="shared" si="3"/>
        <v>0.36383561643835616</v>
      </c>
    </row>
    <row r="34" spans="1:7">
      <c r="A34" s="56" t="s">
        <v>66</v>
      </c>
      <c r="B34" s="23">
        <v>611</v>
      </c>
      <c r="C34" s="23">
        <v>680</v>
      </c>
      <c r="D34" s="24">
        <f t="shared" si="2"/>
        <v>0.11292962356792144</v>
      </c>
      <c r="E34" s="23">
        <v>1772</v>
      </c>
      <c r="F34" s="23">
        <v>1990</v>
      </c>
      <c r="G34" s="24">
        <f t="shared" si="3"/>
        <v>0.12302483069977427</v>
      </c>
    </row>
    <row r="35" spans="1:7">
      <c r="A35" s="56" t="s">
        <v>67</v>
      </c>
      <c r="B35" s="23">
        <v>478</v>
      </c>
      <c r="C35" s="23">
        <v>370</v>
      </c>
      <c r="D35" s="24">
        <f t="shared" si="2"/>
        <v>-0.22594142259414227</v>
      </c>
      <c r="E35" s="23">
        <v>1360</v>
      </c>
      <c r="F35" s="23">
        <v>1281</v>
      </c>
      <c r="G35" s="24">
        <f t="shared" si="3"/>
        <v>-5.8088235294117649E-2</v>
      </c>
    </row>
    <row r="36" spans="1:7">
      <c r="A36" s="56" t="s">
        <v>68</v>
      </c>
      <c r="B36" s="23">
        <v>399</v>
      </c>
      <c r="C36" s="23">
        <v>488</v>
      </c>
      <c r="D36" s="24">
        <f t="shared" si="2"/>
        <v>0.22305764411027568</v>
      </c>
      <c r="E36" s="23">
        <v>1114</v>
      </c>
      <c r="F36" s="23">
        <v>1273</v>
      </c>
      <c r="G36" s="24">
        <f t="shared" si="3"/>
        <v>0.14272890484739678</v>
      </c>
    </row>
    <row r="37" spans="1:7">
      <c r="A37" s="56" t="s">
        <v>69</v>
      </c>
      <c r="B37" s="23">
        <v>316</v>
      </c>
      <c r="C37" s="23">
        <v>371</v>
      </c>
      <c r="D37" s="24">
        <f t="shared" si="2"/>
        <v>0.17405063291139242</v>
      </c>
      <c r="E37" s="23">
        <v>1134</v>
      </c>
      <c r="F37" s="23">
        <v>1046</v>
      </c>
      <c r="G37" s="24">
        <f t="shared" si="3"/>
        <v>-7.7601410934744264E-2</v>
      </c>
    </row>
    <row r="38" spans="1:7">
      <c r="A38" s="56" t="s">
        <v>71</v>
      </c>
      <c r="B38" s="23">
        <v>275</v>
      </c>
      <c r="C38" s="23">
        <v>264</v>
      </c>
      <c r="D38" s="24">
        <f t="shared" si="2"/>
        <v>-0.04</v>
      </c>
      <c r="E38" s="23">
        <v>692</v>
      </c>
      <c r="F38" s="23">
        <v>692</v>
      </c>
      <c r="G38" s="24">
        <f t="shared" si="3"/>
        <v>0</v>
      </c>
    </row>
    <row r="39" spans="1:7">
      <c r="A39" s="56" t="s">
        <v>70</v>
      </c>
      <c r="B39" s="23">
        <v>190</v>
      </c>
      <c r="C39" s="23">
        <v>165</v>
      </c>
      <c r="D39" s="24">
        <f t="shared" si="2"/>
        <v>-0.13157894736842105</v>
      </c>
      <c r="E39" s="23">
        <v>522</v>
      </c>
      <c r="F39" s="23">
        <v>584</v>
      </c>
      <c r="G39" s="24">
        <f t="shared" si="3"/>
        <v>0.11877394636015326</v>
      </c>
    </row>
    <row r="40" spans="1:7">
      <c r="A40" s="56" t="s">
        <v>72</v>
      </c>
      <c r="B40" s="23">
        <v>177</v>
      </c>
      <c r="C40" s="23">
        <v>197</v>
      </c>
      <c r="D40" s="24">
        <f t="shared" si="2"/>
        <v>0.11299435028248588</v>
      </c>
      <c r="E40" s="23">
        <v>578</v>
      </c>
      <c r="F40" s="23">
        <v>588</v>
      </c>
      <c r="G40" s="24">
        <f t="shared" si="3"/>
        <v>1.7301038062283738E-2</v>
      </c>
    </row>
    <row r="41" spans="1:7">
      <c r="A41" s="56" t="s">
        <v>73</v>
      </c>
      <c r="B41" s="23">
        <v>144</v>
      </c>
      <c r="C41" s="23">
        <v>181</v>
      </c>
      <c r="D41" s="24">
        <f t="shared" si="2"/>
        <v>0.25694444444444442</v>
      </c>
      <c r="E41" s="23">
        <v>473</v>
      </c>
      <c r="F41" s="23">
        <v>514</v>
      </c>
      <c r="G41" s="24">
        <f t="shared" si="3"/>
        <v>8.6680761099365747E-2</v>
      </c>
    </row>
    <row r="42" spans="1:7">
      <c r="A42" s="56" t="s">
        <v>74</v>
      </c>
      <c r="B42" s="23">
        <v>67</v>
      </c>
      <c r="C42" s="23">
        <v>68</v>
      </c>
      <c r="D42" s="24">
        <f t="shared" si="2"/>
        <v>1.4925373134328358E-2</v>
      </c>
      <c r="E42" s="23">
        <v>239</v>
      </c>
      <c r="F42" s="23">
        <v>249</v>
      </c>
      <c r="G42" s="24">
        <f t="shared" si="3"/>
        <v>4.1841004184100417E-2</v>
      </c>
    </row>
    <row r="43" spans="1:7">
      <c r="A43" s="56" t="s">
        <v>77</v>
      </c>
      <c r="B43" s="23">
        <v>83</v>
      </c>
      <c r="C43" s="23">
        <v>68</v>
      </c>
      <c r="D43" s="24">
        <f t="shared" si="2"/>
        <v>-0.18072289156626506</v>
      </c>
      <c r="E43" s="23">
        <v>225</v>
      </c>
      <c r="F43" s="23">
        <v>249</v>
      </c>
      <c r="G43" s="24">
        <f t="shared" si="3"/>
        <v>0.10666666666666667</v>
      </c>
    </row>
    <row r="44" spans="1:7">
      <c r="A44" s="56" t="s">
        <v>75</v>
      </c>
      <c r="B44" s="23">
        <v>96</v>
      </c>
      <c r="C44" s="23">
        <v>97</v>
      </c>
      <c r="D44" s="24">
        <f t="shared" si="2"/>
        <v>1.0416666666666666E-2</v>
      </c>
      <c r="E44" s="23">
        <v>254</v>
      </c>
      <c r="F44" s="23">
        <v>252</v>
      </c>
      <c r="G44" s="24">
        <f t="shared" si="3"/>
        <v>-7.874015748031496E-3</v>
      </c>
    </row>
    <row r="45" spans="1:7">
      <c r="A45" s="56" t="s">
        <v>78</v>
      </c>
      <c r="B45" s="23">
        <v>95</v>
      </c>
      <c r="C45" s="23">
        <v>91</v>
      </c>
      <c r="D45" s="24">
        <f t="shared" si="2"/>
        <v>-4.2105263157894736E-2</v>
      </c>
      <c r="E45" s="23">
        <v>315</v>
      </c>
      <c r="F45" s="23">
        <v>246</v>
      </c>
      <c r="G45" s="24">
        <f t="shared" si="3"/>
        <v>-0.21904761904761905</v>
      </c>
    </row>
    <row r="46" spans="1:7">
      <c r="A46" s="56" t="s">
        <v>76</v>
      </c>
      <c r="B46" s="23">
        <v>74</v>
      </c>
      <c r="C46" s="23">
        <v>92</v>
      </c>
      <c r="D46" s="24">
        <f t="shared" si="2"/>
        <v>0.24324324324324326</v>
      </c>
      <c r="E46" s="23">
        <v>213</v>
      </c>
      <c r="F46" s="23">
        <v>239</v>
      </c>
      <c r="G46" s="24">
        <f t="shared" si="3"/>
        <v>0.12206572769953052</v>
      </c>
    </row>
    <row r="47" spans="1:7">
      <c r="A47" s="56" t="s">
        <v>80</v>
      </c>
      <c r="B47" s="23">
        <v>81</v>
      </c>
      <c r="C47" s="23">
        <v>65</v>
      </c>
      <c r="D47" s="24">
        <f t="shared" si="2"/>
        <v>-0.19753086419753085</v>
      </c>
      <c r="E47" s="23">
        <v>256</v>
      </c>
      <c r="F47" s="23">
        <v>199</v>
      </c>
      <c r="G47" s="24">
        <f t="shared" si="3"/>
        <v>-0.22265625</v>
      </c>
    </row>
    <row r="48" spans="1:7">
      <c r="A48" s="56" t="s">
        <v>79</v>
      </c>
      <c r="B48" s="23">
        <v>42</v>
      </c>
      <c r="C48" s="23">
        <v>47</v>
      </c>
      <c r="D48" s="24">
        <f t="shared" si="2"/>
        <v>0.11904761904761904</v>
      </c>
      <c r="E48" s="23">
        <v>181</v>
      </c>
      <c r="F48" s="23">
        <v>161</v>
      </c>
      <c r="G48" s="24">
        <f t="shared" si="3"/>
        <v>-0.11049723756906077</v>
      </c>
    </row>
    <row r="49" spans="1:7">
      <c r="A49" s="56" t="s">
        <v>36</v>
      </c>
      <c r="B49" s="23">
        <v>54</v>
      </c>
      <c r="C49" s="23">
        <v>53</v>
      </c>
      <c r="D49" s="24">
        <f t="shared" si="2"/>
        <v>-1.8518518518518517E-2</v>
      </c>
      <c r="E49" s="23">
        <v>152</v>
      </c>
      <c r="F49" s="23">
        <v>152</v>
      </c>
      <c r="G49" s="24">
        <f t="shared" si="3"/>
        <v>0</v>
      </c>
    </row>
    <row r="50" spans="1:7" ht="18" thickBot="1">
      <c r="A50" s="26" t="s">
        <v>37</v>
      </c>
      <c r="B50" s="27">
        <v>504</v>
      </c>
      <c r="C50" s="27">
        <v>543</v>
      </c>
      <c r="D50" s="28">
        <f t="shared" si="2"/>
        <v>7.7380952380952384E-2</v>
      </c>
      <c r="E50" s="27">
        <v>1533</v>
      </c>
      <c r="F50" s="27">
        <v>1609</v>
      </c>
      <c r="G50" s="28">
        <f t="shared" si="3"/>
        <v>4.9575994781474231E-2</v>
      </c>
    </row>
    <row r="51" spans="1:7" ht="18" thickTop="1">
      <c r="A51" s="52" t="s">
        <v>8</v>
      </c>
      <c r="B51" s="53">
        <f>SUM(B30:B50)</f>
        <v>15280</v>
      </c>
      <c r="C51" s="53">
        <f>SUM(C30:C50)</f>
        <v>15893</v>
      </c>
      <c r="D51" s="54">
        <f t="shared" si="2"/>
        <v>4.011780104712042E-2</v>
      </c>
      <c r="E51" s="53">
        <f>SUM(E30:E50)</f>
        <v>45416</v>
      </c>
      <c r="F51" s="53">
        <f>SUM(F30:F50)</f>
        <v>46270</v>
      </c>
      <c r="G51" s="54">
        <f>(F51-E51)/E51</f>
        <v>1.88039457459926E-2</v>
      </c>
    </row>
  </sheetData>
  <mergeCells count="8">
    <mergeCell ref="A28:A29"/>
    <mergeCell ref="B28:D28"/>
    <mergeCell ref="E28:G28"/>
    <mergeCell ref="A1:G1"/>
    <mergeCell ref="A3:A4"/>
    <mergeCell ref="B3:D3"/>
    <mergeCell ref="E3:G3"/>
    <mergeCell ref="A26:G26"/>
  </mergeCells>
  <phoneticPr fontId="2" type="noConversion"/>
  <pageMargins left="0.7" right="0.7" top="0.75" bottom="0.75" header="0.3" footer="0.3"/>
  <pageSetup paperSize="9" scale="80" orientation="portrait" r:id="rId1"/>
  <ignoredErrors>
    <ignoredError sqref="D23 D5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G45"/>
  <sheetViews>
    <sheetView view="pageBreakPreview" topLeftCell="A16" zoomScaleNormal="55" zoomScaleSheetLayoutView="100" workbookViewId="0">
      <selection sqref="A1:G1"/>
    </sheetView>
  </sheetViews>
  <sheetFormatPr defaultRowHeight="16.5"/>
  <cols>
    <col min="1" max="1" width="12.44140625" style="1" customWidth="1"/>
    <col min="2" max="2" width="9.77734375" style="1" customWidth="1"/>
    <col min="3" max="3" width="10.21875" style="1" customWidth="1"/>
    <col min="4" max="4" width="8.88671875" style="1"/>
    <col min="5" max="5" width="9.5546875" style="1" customWidth="1"/>
    <col min="6" max="6" width="10.44140625" style="1" customWidth="1"/>
    <col min="7" max="239" width="8.88671875" style="1"/>
    <col min="240" max="240" width="20.5546875" style="1" customWidth="1"/>
    <col min="241" max="242" width="11.6640625" style="1" bestFit="1" customWidth="1"/>
    <col min="243" max="243" width="8.6640625" style="1" customWidth="1"/>
    <col min="244" max="244" width="10.21875" style="1" customWidth="1"/>
    <col min="245" max="245" width="11.6640625" style="1" bestFit="1" customWidth="1"/>
    <col min="246" max="246" width="9.44140625" style="1" bestFit="1" customWidth="1"/>
    <col min="247" max="495" width="8.88671875" style="1"/>
    <col min="496" max="496" width="20.5546875" style="1" customWidth="1"/>
    <col min="497" max="498" width="11.6640625" style="1" bestFit="1" customWidth="1"/>
    <col min="499" max="499" width="8.6640625" style="1" customWidth="1"/>
    <col min="500" max="500" width="10.21875" style="1" customWidth="1"/>
    <col min="501" max="501" width="11.6640625" style="1" bestFit="1" customWidth="1"/>
    <col min="502" max="502" width="9.44140625" style="1" bestFit="1" customWidth="1"/>
    <col min="503" max="751" width="8.88671875" style="1"/>
    <col min="752" max="752" width="20.5546875" style="1" customWidth="1"/>
    <col min="753" max="754" width="11.6640625" style="1" bestFit="1" customWidth="1"/>
    <col min="755" max="755" width="8.6640625" style="1" customWidth="1"/>
    <col min="756" max="756" width="10.21875" style="1" customWidth="1"/>
    <col min="757" max="757" width="11.6640625" style="1" bestFit="1" customWidth="1"/>
    <col min="758" max="758" width="9.44140625" style="1" bestFit="1" customWidth="1"/>
    <col min="759" max="1007" width="8.88671875" style="1"/>
    <col min="1008" max="1008" width="20.5546875" style="1" customWidth="1"/>
    <col min="1009" max="1010" width="11.6640625" style="1" bestFit="1" customWidth="1"/>
    <col min="1011" max="1011" width="8.6640625" style="1" customWidth="1"/>
    <col min="1012" max="1012" width="10.21875" style="1" customWidth="1"/>
    <col min="1013" max="1013" width="11.6640625" style="1" bestFit="1" customWidth="1"/>
    <col min="1014" max="1014" width="9.44140625" style="1" bestFit="1" customWidth="1"/>
    <col min="1015" max="1263" width="8.88671875" style="1"/>
    <col min="1264" max="1264" width="20.5546875" style="1" customWidth="1"/>
    <col min="1265" max="1266" width="11.6640625" style="1" bestFit="1" customWidth="1"/>
    <col min="1267" max="1267" width="8.6640625" style="1" customWidth="1"/>
    <col min="1268" max="1268" width="10.21875" style="1" customWidth="1"/>
    <col min="1269" max="1269" width="11.6640625" style="1" bestFit="1" customWidth="1"/>
    <col min="1270" max="1270" width="9.44140625" style="1" bestFit="1" customWidth="1"/>
    <col min="1271" max="1519" width="8.88671875" style="1"/>
    <col min="1520" max="1520" width="20.5546875" style="1" customWidth="1"/>
    <col min="1521" max="1522" width="11.6640625" style="1" bestFit="1" customWidth="1"/>
    <col min="1523" max="1523" width="8.6640625" style="1" customWidth="1"/>
    <col min="1524" max="1524" width="10.21875" style="1" customWidth="1"/>
    <col min="1525" max="1525" width="11.6640625" style="1" bestFit="1" customWidth="1"/>
    <col min="1526" max="1526" width="9.44140625" style="1" bestFit="1" customWidth="1"/>
    <col min="1527" max="1775" width="8.88671875" style="1"/>
    <col min="1776" max="1776" width="20.5546875" style="1" customWidth="1"/>
    <col min="1777" max="1778" width="11.6640625" style="1" bestFit="1" customWidth="1"/>
    <col min="1779" max="1779" width="8.6640625" style="1" customWidth="1"/>
    <col min="1780" max="1780" width="10.21875" style="1" customWidth="1"/>
    <col min="1781" max="1781" width="11.6640625" style="1" bestFit="1" customWidth="1"/>
    <col min="1782" max="1782" width="9.44140625" style="1" bestFit="1" customWidth="1"/>
    <col min="1783" max="2031" width="8.88671875" style="1"/>
    <col min="2032" max="2032" width="20.5546875" style="1" customWidth="1"/>
    <col min="2033" max="2034" width="11.6640625" style="1" bestFit="1" customWidth="1"/>
    <col min="2035" max="2035" width="8.6640625" style="1" customWidth="1"/>
    <col min="2036" max="2036" width="10.21875" style="1" customWidth="1"/>
    <col min="2037" max="2037" width="11.6640625" style="1" bestFit="1" customWidth="1"/>
    <col min="2038" max="2038" width="9.44140625" style="1" bestFit="1" customWidth="1"/>
    <col min="2039" max="2287" width="8.88671875" style="1"/>
    <col min="2288" max="2288" width="20.5546875" style="1" customWidth="1"/>
    <col min="2289" max="2290" width="11.6640625" style="1" bestFit="1" customWidth="1"/>
    <col min="2291" max="2291" width="8.6640625" style="1" customWidth="1"/>
    <col min="2292" max="2292" width="10.21875" style="1" customWidth="1"/>
    <col min="2293" max="2293" width="11.6640625" style="1" bestFit="1" customWidth="1"/>
    <col min="2294" max="2294" width="9.44140625" style="1" bestFit="1" customWidth="1"/>
    <col min="2295" max="2543" width="8.88671875" style="1"/>
    <col min="2544" max="2544" width="20.5546875" style="1" customWidth="1"/>
    <col min="2545" max="2546" width="11.6640625" style="1" bestFit="1" customWidth="1"/>
    <col min="2547" max="2547" width="8.6640625" style="1" customWidth="1"/>
    <col min="2548" max="2548" width="10.21875" style="1" customWidth="1"/>
    <col min="2549" max="2549" width="11.6640625" style="1" bestFit="1" customWidth="1"/>
    <col min="2550" max="2550" width="9.44140625" style="1" bestFit="1" customWidth="1"/>
    <col min="2551" max="2799" width="8.88671875" style="1"/>
    <col min="2800" max="2800" width="20.5546875" style="1" customWidth="1"/>
    <col min="2801" max="2802" width="11.6640625" style="1" bestFit="1" customWidth="1"/>
    <col min="2803" max="2803" width="8.6640625" style="1" customWidth="1"/>
    <col min="2804" max="2804" width="10.21875" style="1" customWidth="1"/>
    <col min="2805" max="2805" width="11.6640625" style="1" bestFit="1" customWidth="1"/>
    <col min="2806" max="2806" width="9.44140625" style="1" bestFit="1" customWidth="1"/>
    <col min="2807" max="3055" width="8.88671875" style="1"/>
    <col min="3056" max="3056" width="20.5546875" style="1" customWidth="1"/>
    <col min="3057" max="3058" width="11.6640625" style="1" bestFit="1" customWidth="1"/>
    <col min="3059" max="3059" width="8.6640625" style="1" customWidth="1"/>
    <col min="3060" max="3060" width="10.21875" style="1" customWidth="1"/>
    <col min="3061" max="3061" width="11.6640625" style="1" bestFit="1" customWidth="1"/>
    <col min="3062" max="3062" width="9.44140625" style="1" bestFit="1" customWidth="1"/>
    <col min="3063" max="3311" width="8.88671875" style="1"/>
    <col min="3312" max="3312" width="20.5546875" style="1" customWidth="1"/>
    <col min="3313" max="3314" width="11.6640625" style="1" bestFit="1" customWidth="1"/>
    <col min="3315" max="3315" width="8.6640625" style="1" customWidth="1"/>
    <col min="3316" max="3316" width="10.21875" style="1" customWidth="1"/>
    <col min="3317" max="3317" width="11.6640625" style="1" bestFit="1" customWidth="1"/>
    <col min="3318" max="3318" width="9.44140625" style="1" bestFit="1" customWidth="1"/>
    <col min="3319" max="3567" width="8.88671875" style="1"/>
    <col min="3568" max="3568" width="20.5546875" style="1" customWidth="1"/>
    <col min="3569" max="3570" width="11.6640625" style="1" bestFit="1" customWidth="1"/>
    <col min="3571" max="3571" width="8.6640625" style="1" customWidth="1"/>
    <col min="3572" max="3572" width="10.21875" style="1" customWidth="1"/>
    <col min="3573" max="3573" width="11.6640625" style="1" bestFit="1" customWidth="1"/>
    <col min="3574" max="3574" width="9.44140625" style="1" bestFit="1" customWidth="1"/>
    <col min="3575" max="3823" width="8.88671875" style="1"/>
    <col min="3824" max="3824" width="20.5546875" style="1" customWidth="1"/>
    <col min="3825" max="3826" width="11.6640625" style="1" bestFit="1" customWidth="1"/>
    <col min="3827" max="3827" width="8.6640625" style="1" customWidth="1"/>
    <col min="3828" max="3828" width="10.21875" style="1" customWidth="1"/>
    <col min="3829" max="3829" width="11.6640625" style="1" bestFit="1" customWidth="1"/>
    <col min="3830" max="3830" width="9.44140625" style="1" bestFit="1" customWidth="1"/>
    <col min="3831" max="4079" width="8.88671875" style="1"/>
    <col min="4080" max="4080" width="20.5546875" style="1" customWidth="1"/>
    <col min="4081" max="4082" width="11.6640625" style="1" bestFit="1" customWidth="1"/>
    <col min="4083" max="4083" width="8.6640625" style="1" customWidth="1"/>
    <col min="4084" max="4084" width="10.21875" style="1" customWidth="1"/>
    <col min="4085" max="4085" width="11.6640625" style="1" bestFit="1" customWidth="1"/>
    <col min="4086" max="4086" width="9.44140625" style="1" bestFit="1" customWidth="1"/>
    <col min="4087" max="4335" width="8.88671875" style="1"/>
    <col min="4336" max="4336" width="20.5546875" style="1" customWidth="1"/>
    <col min="4337" max="4338" width="11.6640625" style="1" bestFit="1" customWidth="1"/>
    <col min="4339" max="4339" width="8.6640625" style="1" customWidth="1"/>
    <col min="4340" max="4340" width="10.21875" style="1" customWidth="1"/>
    <col min="4341" max="4341" width="11.6640625" style="1" bestFit="1" customWidth="1"/>
    <col min="4342" max="4342" width="9.44140625" style="1" bestFit="1" customWidth="1"/>
    <col min="4343" max="4591" width="8.88671875" style="1"/>
    <col min="4592" max="4592" width="20.5546875" style="1" customWidth="1"/>
    <col min="4593" max="4594" width="11.6640625" style="1" bestFit="1" customWidth="1"/>
    <col min="4595" max="4595" width="8.6640625" style="1" customWidth="1"/>
    <col min="4596" max="4596" width="10.21875" style="1" customWidth="1"/>
    <col min="4597" max="4597" width="11.6640625" style="1" bestFit="1" customWidth="1"/>
    <col min="4598" max="4598" width="9.44140625" style="1" bestFit="1" customWidth="1"/>
    <col min="4599" max="4847" width="8.88671875" style="1"/>
    <col min="4848" max="4848" width="20.5546875" style="1" customWidth="1"/>
    <col min="4849" max="4850" width="11.6640625" style="1" bestFit="1" customWidth="1"/>
    <col min="4851" max="4851" width="8.6640625" style="1" customWidth="1"/>
    <col min="4852" max="4852" width="10.21875" style="1" customWidth="1"/>
    <col min="4853" max="4853" width="11.6640625" style="1" bestFit="1" customWidth="1"/>
    <col min="4854" max="4854" width="9.44140625" style="1" bestFit="1" customWidth="1"/>
    <col min="4855" max="5103" width="8.88671875" style="1"/>
    <col min="5104" max="5104" width="20.5546875" style="1" customWidth="1"/>
    <col min="5105" max="5106" width="11.6640625" style="1" bestFit="1" customWidth="1"/>
    <col min="5107" max="5107" width="8.6640625" style="1" customWidth="1"/>
    <col min="5108" max="5108" width="10.21875" style="1" customWidth="1"/>
    <col min="5109" max="5109" width="11.6640625" style="1" bestFit="1" customWidth="1"/>
    <col min="5110" max="5110" width="9.44140625" style="1" bestFit="1" customWidth="1"/>
    <col min="5111" max="5359" width="8.88671875" style="1"/>
    <col min="5360" max="5360" width="20.5546875" style="1" customWidth="1"/>
    <col min="5361" max="5362" width="11.6640625" style="1" bestFit="1" customWidth="1"/>
    <col min="5363" max="5363" width="8.6640625" style="1" customWidth="1"/>
    <col min="5364" max="5364" width="10.21875" style="1" customWidth="1"/>
    <col min="5365" max="5365" width="11.6640625" style="1" bestFit="1" customWidth="1"/>
    <col min="5366" max="5366" width="9.44140625" style="1" bestFit="1" customWidth="1"/>
    <col min="5367" max="5615" width="8.88671875" style="1"/>
    <col min="5616" max="5616" width="20.5546875" style="1" customWidth="1"/>
    <col min="5617" max="5618" width="11.6640625" style="1" bestFit="1" customWidth="1"/>
    <col min="5619" max="5619" width="8.6640625" style="1" customWidth="1"/>
    <col min="5620" max="5620" width="10.21875" style="1" customWidth="1"/>
    <col min="5621" max="5621" width="11.6640625" style="1" bestFit="1" customWidth="1"/>
    <col min="5622" max="5622" width="9.44140625" style="1" bestFit="1" customWidth="1"/>
    <col min="5623" max="5871" width="8.88671875" style="1"/>
    <col min="5872" max="5872" width="20.5546875" style="1" customWidth="1"/>
    <col min="5873" max="5874" width="11.6640625" style="1" bestFit="1" customWidth="1"/>
    <col min="5875" max="5875" width="8.6640625" style="1" customWidth="1"/>
    <col min="5876" max="5876" width="10.21875" style="1" customWidth="1"/>
    <col min="5877" max="5877" width="11.6640625" style="1" bestFit="1" customWidth="1"/>
    <col min="5878" max="5878" width="9.44140625" style="1" bestFit="1" customWidth="1"/>
    <col min="5879" max="6127" width="8.88671875" style="1"/>
    <col min="6128" max="6128" width="20.5546875" style="1" customWidth="1"/>
    <col min="6129" max="6130" width="11.6640625" style="1" bestFit="1" customWidth="1"/>
    <col min="6131" max="6131" width="8.6640625" style="1" customWidth="1"/>
    <col min="6132" max="6132" width="10.21875" style="1" customWidth="1"/>
    <col min="6133" max="6133" width="11.6640625" style="1" bestFit="1" customWidth="1"/>
    <col min="6134" max="6134" width="9.44140625" style="1" bestFit="1" customWidth="1"/>
    <col min="6135" max="6383" width="8.88671875" style="1"/>
    <col min="6384" max="6384" width="20.5546875" style="1" customWidth="1"/>
    <col min="6385" max="6386" width="11.6640625" style="1" bestFit="1" customWidth="1"/>
    <col min="6387" max="6387" width="8.6640625" style="1" customWidth="1"/>
    <col min="6388" max="6388" width="10.21875" style="1" customWidth="1"/>
    <col min="6389" max="6389" width="11.6640625" style="1" bestFit="1" customWidth="1"/>
    <col min="6390" max="6390" width="9.44140625" style="1" bestFit="1" customWidth="1"/>
    <col min="6391" max="6639" width="8.88671875" style="1"/>
    <col min="6640" max="6640" width="20.5546875" style="1" customWidth="1"/>
    <col min="6641" max="6642" width="11.6640625" style="1" bestFit="1" customWidth="1"/>
    <col min="6643" max="6643" width="8.6640625" style="1" customWidth="1"/>
    <col min="6644" max="6644" width="10.21875" style="1" customWidth="1"/>
    <col min="6645" max="6645" width="11.6640625" style="1" bestFit="1" customWidth="1"/>
    <col min="6646" max="6646" width="9.44140625" style="1" bestFit="1" customWidth="1"/>
    <col min="6647" max="6895" width="8.88671875" style="1"/>
    <col min="6896" max="6896" width="20.5546875" style="1" customWidth="1"/>
    <col min="6897" max="6898" width="11.6640625" style="1" bestFit="1" customWidth="1"/>
    <col min="6899" max="6899" width="8.6640625" style="1" customWidth="1"/>
    <col min="6900" max="6900" width="10.21875" style="1" customWidth="1"/>
    <col min="6901" max="6901" width="11.6640625" style="1" bestFit="1" customWidth="1"/>
    <col min="6902" max="6902" width="9.44140625" style="1" bestFit="1" customWidth="1"/>
    <col min="6903" max="7151" width="8.88671875" style="1"/>
    <col min="7152" max="7152" width="20.5546875" style="1" customWidth="1"/>
    <col min="7153" max="7154" width="11.6640625" style="1" bestFit="1" customWidth="1"/>
    <col min="7155" max="7155" width="8.6640625" style="1" customWidth="1"/>
    <col min="7156" max="7156" width="10.21875" style="1" customWidth="1"/>
    <col min="7157" max="7157" width="11.6640625" style="1" bestFit="1" customWidth="1"/>
    <col min="7158" max="7158" width="9.44140625" style="1" bestFit="1" customWidth="1"/>
    <col min="7159" max="7407" width="8.88671875" style="1"/>
    <col min="7408" max="7408" width="20.5546875" style="1" customWidth="1"/>
    <col min="7409" max="7410" width="11.6640625" style="1" bestFit="1" customWidth="1"/>
    <col min="7411" max="7411" width="8.6640625" style="1" customWidth="1"/>
    <col min="7412" max="7412" width="10.21875" style="1" customWidth="1"/>
    <col min="7413" max="7413" width="11.6640625" style="1" bestFit="1" customWidth="1"/>
    <col min="7414" max="7414" width="9.44140625" style="1" bestFit="1" customWidth="1"/>
    <col min="7415" max="7663" width="8.88671875" style="1"/>
    <col min="7664" max="7664" width="20.5546875" style="1" customWidth="1"/>
    <col min="7665" max="7666" width="11.6640625" style="1" bestFit="1" customWidth="1"/>
    <col min="7667" max="7667" width="8.6640625" style="1" customWidth="1"/>
    <col min="7668" max="7668" width="10.21875" style="1" customWidth="1"/>
    <col min="7669" max="7669" width="11.6640625" style="1" bestFit="1" customWidth="1"/>
    <col min="7670" max="7670" width="9.44140625" style="1" bestFit="1" customWidth="1"/>
    <col min="7671" max="7919" width="8.88671875" style="1"/>
    <col min="7920" max="7920" width="20.5546875" style="1" customWidth="1"/>
    <col min="7921" max="7922" width="11.6640625" style="1" bestFit="1" customWidth="1"/>
    <col min="7923" max="7923" width="8.6640625" style="1" customWidth="1"/>
    <col min="7924" max="7924" width="10.21875" style="1" customWidth="1"/>
    <col min="7925" max="7925" width="11.6640625" style="1" bestFit="1" customWidth="1"/>
    <col min="7926" max="7926" width="9.44140625" style="1" bestFit="1" customWidth="1"/>
    <col min="7927" max="8175" width="8.88671875" style="1"/>
    <col min="8176" max="8176" width="20.5546875" style="1" customWidth="1"/>
    <col min="8177" max="8178" width="11.6640625" style="1" bestFit="1" customWidth="1"/>
    <col min="8179" max="8179" width="8.6640625" style="1" customWidth="1"/>
    <col min="8180" max="8180" width="10.21875" style="1" customWidth="1"/>
    <col min="8181" max="8181" width="11.6640625" style="1" bestFit="1" customWidth="1"/>
    <col min="8182" max="8182" width="9.44140625" style="1" bestFit="1" customWidth="1"/>
    <col min="8183" max="8431" width="8.88671875" style="1"/>
    <col min="8432" max="8432" width="20.5546875" style="1" customWidth="1"/>
    <col min="8433" max="8434" width="11.6640625" style="1" bestFit="1" customWidth="1"/>
    <col min="8435" max="8435" width="8.6640625" style="1" customWidth="1"/>
    <col min="8436" max="8436" width="10.21875" style="1" customWidth="1"/>
    <col min="8437" max="8437" width="11.6640625" style="1" bestFit="1" customWidth="1"/>
    <col min="8438" max="8438" width="9.44140625" style="1" bestFit="1" customWidth="1"/>
    <col min="8439" max="8687" width="8.88671875" style="1"/>
    <col min="8688" max="8688" width="20.5546875" style="1" customWidth="1"/>
    <col min="8689" max="8690" width="11.6640625" style="1" bestFit="1" customWidth="1"/>
    <col min="8691" max="8691" width="8.6640625" style="1" customWidth="1"/>
    <col min="8692" max="8692" width="10.21875" style="1" customWidth="1"/>
    <col min="8693" max="8693" width="11.6640625" style="1" bestFit="1" customWidth="1"/>
    <col min="8694" max="8694" width="9.44140625" style="1" bestFit="1" customWidth="1"/>
    <col min="8695" max="8943" width="8.88671875" style="1"/>
    <col min="8944" max="8944" width="20.5546875" style="1" customWidth="1"/>
    <col min="8945" max="8946" width="11.6640625" style="1" bestFit="1" customWidth="1"/>
    <col min="8947" max="8947" width="8.6640625" style="1" customWidth="1"/>
    <col min="8948" max="8948" width="10.21875" style="1" customWidth="1"/>
    <col min="8949" max="8949" width="11.6640625" style="1" bestFit="1" customWidth="1"/>
    <col min="8950" max="8950" width="9.44140625" style="1" bestFit="1" customWidth="1"/>
    <col min="8951" max="9199" width="8.88671875" style="1"/>
    <col min="9200" max="9200" width="20.5546875" style="1" customWidth="1"/>
    <col min="9201" max="9202" width="11.6640625" style="1" bestFit="1" customWidth="1"/>
    <col min="9203" max="9203" width="8.6640625" style="1" customWidth="1"/>
    <col min="9204" max="9204" width="10.21875" style="1" customWidth="1"/>
    <col min="9205" max="9205" width="11.6640625" style="1" bestFit="1" customWidth="1"/>
    <col min="9206" max="9206" width="9.44140625" style="1" bestFit="1" customWidth="1"/>
    <col min="9207" max="9455" width="8.88671875" style="1"/>
    <col min="9456" max="9456" width="20.5546875" style="1" customWidth="1"/>
    <col min="9457" max="9458" width="11.6640625" style="1" bestFit="1" customWidth="1"/>
    <col min="9459" max="9459" width="8.6640625" style="1" customWidth="1"/>
    <col min="9460" max="9460" width="10.21875" style="1" customWidth="1"/>
    <col min="9461" max="9461" width="11.6640625" style="1" bestFit="1" customWidth="1"/>
    <col min="9462" max="9462" width="9.44140625" style="1" bestFit="1" customWidth="1"/>
    <col min="9463" max="9711" width="8.88671875" style="1"/>
    <col min="9712" max="9712" width="20.5546875" style="1" customWidth="1"/>
    <col min="9713" max="9714" width="11.6640625" style="1" bestFit="1" customWidth="1"/>
    <col min="9715" max="9715" width="8.6640625" style="1" customWidth="1"/>
    <col min="9716" max="9716" width="10.21875" style="1" customWidth="1"/>
    <col min="9717" max="9717" width="11.6640625" style="1" bestFit="1" customWidth="1"/>
    <col min="9718" max="9718" width="9.44140625" style="1" bestFit="1" customWidth="1"/>
    <col min="9719" max="9967" width="8.88671875" style="1"/>
    <col min="9968" max="9968" width="20.5546875" style="1" customWidth="1"/>
    <col min="9969" max="9970" width="11.6640625" style="1" bestFit="1" customWidth="1"/>
    <col min="9971" max="9971" width="8.6640625" style="1" customWidth="1"/>
    <col min="9972" max="9972" width="10.21875" style="1" customWidth="1"/>
    <col min="9973" max="9973" width="11.6640625" style="1" bestFit="1" customWidth="1"/>
    <col min="9974" max="9974" width="9.44140625" style="1" bestFit="1" customWidth="1"/>
    <col min="9975" max="10223" width="8.88671875" style="1"/>
    <col min="10224" max="10224" width="20.5546875" style="1" customWidth="1"/>
    <col min="10225" max="10226" width="11.6640625" style="1" bestFit="1" customWidth="1"/>
    <col min="10227" max="10227" width="8.6640625" style="1" customWidth="1"/>
    <col min="10228" max="10228" width="10.21875" style="1" customWidth="1"/>
    <col min="10229" max="10229" width="11.6640625" style="1" bestFit="1" customWidth="1"/>
    <col min="10230" max="10230" width="9.44140625" style="1" bestFit="1" customWidth="1"/>
    <col min="10231" max="10479" width="8.88671875" style="1"/>
    <col min="10480" max="10480" width="20.5546875" style="1" customWidth="1"/>
    <col min="10481" max="10482" width="11.6640625" style="1" bestFit="1" customWidth="1"/>
    <col min="10483" max="10483" width="8.6640625" style="1" customWidth="1"/>
    <col min="10484" max="10484" width="10.21875" style="1" customWidth="1"/>
    <col min="10485" max="10485" width="11.6640625" style="1" bestFit="1" customWidth="1"/>
    <col min="10486" max="10486" width="9.44140625" style="1" bestFit="1" customWidth="1"/>
    <col min="10487" max="10735" width="8.88671875" style="1"/>
    <col min="10736" max="10736" width="20.5546875" style="1" customWidth="1"/>
    <col min="10737" max="10738" width="11.6640625" style="1" bestFit="1" customWidth="1"/>
    <col min="10739" max="10739" width="8.6640625" style="1" customWidth="1"/>
    <col min="10740" max="10740" width="10.21875" style="1" customWidth="1"/>
    <col min="10741" max="10741" width="11.6640625" style="1" bestFit="1" customWidth="1"/>
    <col min="10742" max="10742" width="9.44140625" style="1" bestFit="1" customWidth="1"/>
    <col min="10743" max="10991" width="8.88671875" style="1"/>
    <col min="10992" max="10992" width="20.5546875" style="1" customWidth="1"/>
    <col min="10993" max="10994" width="11.6640625" style="1" bestFit="1" customWidth="1"/>
    <col min="10995" max="10995" width="8.6640625" style="1" customWidth="1"/>
    <col min="10996" max="10996" width="10.21875" style="1" customWidth="1"/>
    <col min="10997" max="10997" width="11.6640625" style="1" bestFit="1" customWidth="1"/>
    <col min="10998" max="10998" width="9.44140625" style="1" bestFit="1" customWidth="1"/>
    <col min="10999" max="11247" width="8.88671875" style="1"/>
    <col min="11248" max="11248" width="20.5546875" style="1" customWidth="1"/>
    <col min="11249" max="11250" width="11.6640625" style="1" bestFit="1" customWidth="1"/>
    <col min="11251" max="11251" width="8.6640625" style="1" customWidth="1"/>
    <col min="11252" max="11252" width="10.21875" style="1" customWidth="1"/>
    <col min="11253" max="11253" width="11.6640625" style="1" bestFit="1" customWidth="1"/>
    <col min="11254" max="11254" width="9.44140625" style="1" bestFit="1" customWidth="1"/>
    <col min="11255" max="11503" width="8.88671875" style="1"/>
    <col min="11504" max="11504" width="20.5546875" style="1" customWidth="1"/>
    <col min="11505" max="11506" width="11.6640625" style="1" bestFit="1" customWidth="1"/>
    <col min="11507" max="11507" width="8.6640625" style="1" customWidth="1"/>
    <col min="11508" max="11508" width="10.21875" style="1" customWidth="1"/>
    <col min="11509" max="11509" width="11.6640625" style="1" bestFit="1" customWidth="1"/>
    <col min="11510" max="11510" width="9.44140625" style="1" bestFit="1" customWidth="1"/>
    <col min="11511" max="11759" width="8.88671875" style="1"/>
    <col min="11760" max="11760" width="20.5546875" style="1" customWidth="1"/>
    <col min="11761" max="11762" width="11.6640625" style="1" bestFit="1" customWidth="1"/>
    <col min="11763" max="11763" width="8.6640625" style="1" customWidth="1"/>
    <col min="11764" max="11764" width="10.21875" style="1" customWidth="1"/>
    <col min="11765" max="11765" width="11.6640625" style="1" bestFit="1" customWidth="1"/>
    <col min="11766" max="11766" width="9.44140625" style="1" bestFit="1" customWidth="1"/>
    <col min="11767" max="12015" width="8.88671875" style="1"/>
    <col min="12016" max="12016" width="20.5546875" style="1" customWidth="1"/>
    <col min="12017" max="12018" width="11.6640625" style="1" bestFit="1" customWidth="1"/>
    <col min="12019" max="12019" width="8.6640625" style="1" customWidth="1"/>
    <col min="12020" max="12020" width="10.21875" style="1" customWidth="1"/>
    <col min="12021" max="12021" width="11.6640625" style="1" bestFit="1" customWidth="1"/>
    <col min="12022" max="12022" width="9.44140625" style="1" bestFit="1" customWidth="1"/>
    <col min="12023" max="12271" width="8.88671875" style="1"/>
    <col min="12272" max="12272" width="20.5546875" style="1" customWidth="1"/>
    <col min="12273" max="12274" width="11.6640625" style="1" bestFit="1" customWidth="1"/>
    <col min="12275" max="12275" width="8.6640625" style="1" customWidth="1"/>
    <col min="12276" max="12276" width="10.21875" style="1" customWidth="1"/>
    <col min="12277" max="12277" width="11.6640625" style="1" bestFit="1" customWidth="1"/>
    <col min="12278" max="12278" width="9.44140625" style="1" bestFit="1" customWidth="1"/>
    <col min="12279" max="12527" width="8.88671875" style="1"/>
    <col min="12528" max="12528" width="20.5546875" style="1" customWidth="1"/>
    <col min="12529" max="12530" width="11.6640625" style="1" bestFit="1" customWidth="1"/>
    <col min="12531" max="12531" width="8.6640625" style="1" customWidth="1"/>
    <col min="12532" max="12532" width="10.21875" style="1" customWidth="1"/>
    <col min="12533" max="12533" width="11.6640625" style="1" bestFit="1" customWidth="1"/>
    <col min="12534" max="12534" width="9.44140625" style="1" bestFit="1" customWidth="1"/>
    <col min="12535" max="12783" width="8.88671875" style="1"/>
    <col min="12784" max="12784" width="20.5546875" style="1" customWidth="1"/>
    <col min="12785" max="12786" width="11.6640625" style="1" bestFit="1" customWidth="1"/>
    <col min="12787" max="12787" width="8.6640625" style="1" customWidth="1"/>
    <col min="12788" max="12788" width="10.21875" style="1" customWidth="1"/>
    <col min="12789" max="12789" width="11.6640625" style="1" bestFit="1" customWidth="1"/>
    <col min="12790" max="12790" width="9.44140625" style="1" bestFit="1" customWidth="1"/>
    <col min="12791" max="13039" width="8.88671875" style="1"/>
    <col min="13040" max="13040" width="20.5546875" style="1" customWidth="1"/>
    <col min="13041" max="13042" width="11.6640625" style="1" bestFit="1" customWidth="1"/>
    <col min="13043" max="13043" width="8.6640625" style="1" customWidth="1"/>
    <col min="13044" max="13044" width="10.21875" style="1" customWidth="1"/>
    <col min="13045" max="13045" width="11.6640625" style="1" bestFit="1" customWidth="1"/>
    <col min="13046" max="13046" width="9.44140625" style="1" bestFit="1" customWidth="1"/>
    <col min="13047" max="13295" width="8.88671875" style="1"/>
    <col min="13296" max="13296" width="20.5546875" style="1" customWidth="1"/>
    <col min="13297" max="13298" width="11.6640625" style="1" bestFit="1" customWidth="1"/>
    <col min="13299" max="13299" width="8.6640625" style="1" customWidth="1"/>
    <col min="13300" max="13300" width="10.21875" style="1" customWidth="1"/>
    <col min="13301" max="13301" width="11.6640625" style="1" bestFit="1" customWidth="1"/>
    <col min="13302" max="13302" width="9.44140625" style="1" bestFit="1" customWidth="1"/>
    <col min="13303" max="13551" width="8.88671875" style="1"/>
    <col min="13552" max="13552" width="20.5546875" style="1" customWidth="1"/>
    <col min="13553" max="13554" width="11.6640625" style="1" bestFit="1" customWidth="1"/>
    <col min="13555" max="13555" width="8.6640625" style="1" customWidth="1"/>
    <col min="13556" max="13556" width="10.21875" style="1" customWidth="1"/>
    <col min="13557" max="13557" width="11.6640625" style="1" bestFit="1" customWidth="1"/>
    <col min="13558" max="13558" width="9.44140625" style="1" bestFit="1" customWidth="1"/>
    <col min="13559" max="13807" width="8.88671875" style="1"/>
    <col min="13808" max="13808" width="20.5546875" style="1" customWidth="1"/>
    <col min="13809" max="13810" width="11.6640625" style="1" bestFit="1" customWidth="1"/>
    <col min="13811" max="13811" width="8.6640625" style="1" customWidth="1"/>
    <col min="13812" max="13812" width="10.21875" style="1" customWidth="1"/>
    <col min="13813" max="13813" width="11.6640625" style="1" bestFit="1" customWidth="1"/>
    <col min="13814" max="13814" width="9.44140625" style="1" bestFit="1" customWidth="1"/>
    <col min="13815" max="14063" width="8.88671875" style="1"/>
    <col min="14064" max="14064" width="20.5546875" style="1" customWidth="1"/>
    <col min="14065" max="14066" width="11.6640625" style="1" bestFit="1" customWidth="1"/>
    <col min="14067" max="14067" width="8.6640625" style="1" customWidth="1"/>
    <col min="14068" max="14068" width="10.21875" style="1" customWidth="1"/>
    <col min="14069" max="14069" width="11.6640625" style="1" bestFit="1" customWidth="1"/>
    <col min="14070" max="14070" width="9.44140625" style="1" bestFit="1" customWidth="1"/>
    <col min="14071" max="14319" width="8.88671875" style="1"/>
    <col min="14320" max="14320" width="20.5546875" style="1" customWidth="1"/>
    <col min="14321" max="14322" width="11.6640625" style="1" bestFit="1" customWidth="1"/>
    <col min="14323" max="14323" width="8.6640625" style="1" customWidth="1"/>
    <col min="14324" max="14324" width="10.21875" style="1" customWidth="1"/>
    <col min="14325" max="14325" width="11.6640625" style="1" bestFit="1" customWidth="1"/>
    <col min="14326" max="14326" width="9.44140625" style="1" bestFit="1" customWidth="1"/>
    <col min="14327" max="14575" width="8.88671875" style="1"/>
    <col min="14576" max="14576" width="20.5546875" style="1" customWidth="1"/>
    <col min="14577" max="14578" width="11.6640625" style="1" bestFit="1" customWidth="1"/>
    <col min="14579" max="14579" width="8.6640625" style="1" customWidth="1"/>
    <col min="14580" max="14580" width="10.21875" style="1" customWidth="1"/>
    <col min="14581" max="14581" width="11.6640625" style="1" bestFit="1" customWidth="1"/>
    <col min="14582" max="14582" width="9.44140625" style="1" bestFit="1" customWidth="1"/>
    <col min="14583" max="14831" width="8.88671875" style="1"/>
    <col min="14832" max="14832" width="20.5546875" style="1" customWidth="1"/>
    <col min="14833" max="14834" width="11.6640625" style="1" bestFit="1" customWidth="1"/>
    <col min="14835" max="14835" width="8.6640625" style="1" customWidth="1"/>
    <col min="14836" max="14836" width="10.21875" style="1" customWidth="1"/>
    <col min="14837" max="14837" width="11.6640625" style="1" bestFit="1" customWidth="1"/>
    <col min="14838" max="14838" width="9.44140625" style="1" bestFit="1" customWidth="1"/>
    <col min="14839" max="15087" width="8.88671875" style="1"/>
    <col min="15088" max="15088" width="20.5546875" style="1" customWidth="1"/>
    <col min="15089" max="15090" width="11.6640625" style="1" bestFit="1" customWidth="1"/>
    <col min="15091" max="15091" width="8.6640625" style="1" customWidth="1"/>
    <col min="15092" max="15092" width="10.21875" style="1" customWidth="1"/>
    <col min="15093" max="15093" width="11.6640625" style="1" bestFit="1" customWidth="1"/>
    <col min="15094" max="15094" width="9.44140625" style="1" bestFit="1" customWidth="1"/>
    <col min="15095" max="15343" width="8.88671875" style="1"/>
    <col min="15344" max="15344" width="20.5546875" style="1" customWidth="1"/>
    <col min="15345" max="15346" width="11.6640625" style="1" bestFit="1" customWidth="1"/>
    <col min="15347" max="15347" width="8.6640625" style="1" customWidth="1"/>
    <col min="15348" max="15348" width="10.21875" style="1" customWidth="1"/>
    <col min="15349" max="15349" width="11.6640625" style="1" bestFit="1" customWidth="1"/>
    <col min="15350" max="15350" width="9.44140625" style="1" bestFit="1" customWidth="1"/>
    <col min="15351" max="15599" width="8.88671875" style="1"/>
    <col min="15600" max="15600" width="20.5546875" style="1" customWidth="1"/>
    <col min="15601" max="15602" width="11.6640625" style="1" bestFit="1" customWidth="1"/>
    <col min="15603" max="15603" width="8.6640625" style="1" customWidth="1"/>
    <col min="15604" max="15604" width="10.21875" style="1" customWidth="1"/>
    <col min="15605" max="15605" width="11.6640625" style="1" bestFit="1" customWidth="1"/>
    <col min="15606" max="15606" width="9.44140625" style="1" bestFit="1" customWidth="1"/>
    <col min="15607" max="15855" width="8.88671875" style="1"/>
    <col min="15856" max="15856" width="20.5546875" style="1" customWidth="1"/>
    <col min="15857" max="15858" width="11.6640625" style="1" bestFit="1" customWidth="1"/>
    <col min="15859" max="15859" width="8.6640625" style="1" customWidth="1"/>
    <col min="15860" max="15860" width="10.21875" style="1" customWidth="1"/>
    <col min="15861" max="15861" width="11.6640625" style="1" bestFit="1" customWidth="1"/>
    <col min="15862" max="15862" width="9.44140625" style="1" bestFit="1" customWidth="1"/>
    <col min="15863" max="16111" width="8.88671875" style="1"/>
    <col min="16112" max="16112" width="20.5546875" style="1" customWidth="1"/>
    <col min="16113" max="16114" width="11.6640625" style="1" bestFit="1" customWidth="1"/>
    <col min="16115" max="16115" width="8.6640625" style="1" customWidth="1"/>
    <col min="16116" max="16116" width="10.21875" style="1" customWidth="1"/>
    <col min="16117" max="16117" width="11.6640625" style="1" bestFit="1" customWidth="1"/>
    <col min="16118" max="16118" width="9.44140625" style="1" bestFit="1" customWidth="1"/>
    <col min="16119" max="16384" width="8.88671875" style="1"/>
  </cols>
  <sheetData>
    <row r="1" spans="1:7" s="15" customFormat="1" ht="26.25">
      <c r="A1" s="234" t="s">
        <v>39</v>
      </c>
      <c r="B1" s="234"/>
      <c r="C1" s="234"/>
      <c r="D1" s="234"/>
      <c r="E1" s="234"/>
      <c r="F1" s="234"/>
      <c r="G1" s="234"/>
    </row>
    <row r="2" spans="1:7" s="15" customFormat="1" ht="20.25">
      <c r="A2" s="16" t="s">
        <v>40</v>
      </c>
    </row>
    <row r="3" spans="1:7" s="17" customFormat="1" ht="17.25">
      <c r="A3" s="235" t="s">
        <v>38</v>
      </c>
      <c r="B3" s="235" t="s">
        <v>134</v>
      </c>
      <c r="C3" s="235"/>
      <c r="D3" s="235"/>
      <c r="E3" s="235" t="s">
        <v>110</v>
      </c>
      <c r="F3" s="235"/>
      <c r="G3" s="235"/>
    </row>
    <row r="4" spans="1:7" s="17" customFormat="1" ht="17.25">
      <c r="A4" s="235"/>
      <c r="B4" s="31" t="s">
        <v>93</v>
      </c>
      <c r="C4" s="31" t="s">
        <v>94</v>
      </c>
      <c r="D4" s="31" t="s">
        <v>6</v>
      </c>
      <c r="E4" s="31" t="s">
        <v>93</v>
      </c>
      <c r="F4" s="31" t="s">
        <v>94</v>
      </c>
      <c r="G4" s="31" t="s">
        <v>6</v>
      </c>
    </row>
    <row r="5" spans="1:7" s="17" customFormat="1" ht="17.25">
      <c r="A5" s="46" t="s">
        <v>82</v>
      </c>
      <c r="B5" s="57">
        <v>2560</v>
      </c>
      <c r="C5" s="57">
        <v>2367</v>
      </c>
      <c r="D5" s="47">
        <f>(C5-B5)/B5</f>
        <v>-7.5390625000000003E-2</v>
      </c>
      <c r="E5" s="57">
        <v>7060</v>
      </c>
      <c r="F5" s="57">
        <v>6827</v>
      </c>
      <c r="G5" s="47">
        <f>(F5-E5)/E5</f>
        <v>-3.3002832861189803E-2</v>
      </c>
    </row>
    <row r="6" spans="1:7" s="17" customFormat="1" ht="17.25">
      <c r="A6" s="46" t="s">
        <v>41</v>
      </c>
      <c r="B6" s="57">
        <v>188</v>
      </c>
      <c r="C6" s="57">
        <v>123</v>
      </c>
      <c r="D6" s="47">
        <f t="shared" ref="D6:D16" si="0">(C6-B6)/B6</f>
        <v>-0.34574468085106386</v>
      </c>
      <c r="E6" s="57">
        <v>422</v>
      </c>
      <c r="F6" s="57">
        <v>350</v>
      </c>
      <c r="G6" s="47">
        <f t="shared" ref="G6:G16" si="1">(F6-E6)/E6</f>
        <v>-0.17061611374407584</v>
      </c>
    </row>
    <row r="7" spans="1:7" s="17" customFormat="1" ht="17.25">
      <c r="A7" s="46" t="s">
        <v>111</v>
      </c>
      <c r="B7" s="57">
        <v>388</v>
      </c>
      <c r="C7" s="57">
        <v>266</v>
      </c>
      <c r="D7" s="47">
        <f t="shared" si="0"/>
        <v>-0.31443298969072164</v>
      </c>
      <c r="E7" s="57">
        <v>1025</v>
      </c>
      <c r="F7" s="57">
        <v>880</v>
      </c>
      <c r="G7" s="47">
        <f t="shared" si="1"/>
        <v>-0.14146341463414633</v>
      </c>
    </row>
    <row r="8" spans="1:7" s="17" customFormat="1" ht="17.25">
      <c r="A8" s="46" t="s">
        <v>42</v>
      </c>
      <c r="B8" s="57">
        <v>17783</v>
      </c>
      <c r="C8" s="57">
        <v>15573</v>
      </c>
      <c r="D8" s="47">
        <f t="shared" si="0"/>
        <v>-0.12427599392678401</v>
      </c>
      <c r="E8" s="57">
        <v>45596</v>
      </c>
      <c r="F8" s="57">
        <v>42623</v>
      </c>
      <c r="G8" s="47">
        <f t="shared" si="1"/>
        <v>-6.5203087990174574E-2</v>
      </c>
    </row>
    <row r="9" spans="1:7" s="17" customFormat="1" ht="17.25">
      <c r="A9" s="46" t="s">
        <v>81</v>
      </c>
      <c r="B9" s="57">
        <v>5388</v>
      </c>
      <c r="C9" s="57">
        <v>5179</v>
      </c>
      <c r="D9" s="47">
        <f t="shared" si="0"/>
        <v>-3.878990348923534E-2</v>
      </c>
      <c r="E9" s="57">
        <v>16042</v>
      </c>
      <c r="F9" s="57">
        <v>14753</v>
      </c>
      <c r="G9" s="47">
        <f t="shared" si="1"/>
        <v>-8.0351577110086031E-2</v>
      </c>
    </row>
    <row r="10" spans="1:7" s="17" customFormat="1" ht="17.25">
      <c r="A10" s="46" t="s">
        <v>112</v>
      </c>
      <c r="B10" s="57">
        <v>26480</v>
      </c>
      <c r="C10" s="57">
        <v>26329</v>
      </c>
      <c r="D10" s="47">
        <f t="shared" si="0"/>
        <v>-5.7024169184290031E-3</v>
      </c>
      <c r="E10" s="57">
        <v>81315</v>
      </c>
      <c r="F10" s="57">
        <v>81234</v>
      </c>
      <c r="G10" s="47">
        <f t="shared" si="1"/>
        <v>-9.961261759822912E-4</v>
      </c>
    </row>
    <row r="11" spans="1:7" s="17" customFormat="1" ht="17.25">
      <c r="A11" s="46" t="s">
        <v>113</v>
      </c>
      <c r="B11" s="57">
        <v>2967</v>
      </c>
      <c r="C11" s="57">
        <v>3586</v>
      </c>
      <c r="D11" s="47">
        <f t="shared" si="0"/>
        <v>0.20862824401752611</v>
      </c>
      <c r="E11" s="57">
        <v>10516</v>
      </c>
      <c r="F11" s="57">
        <v>12264</v>
      </c>
      <c r="G11" s="47">
        <f t="shared" si="1"/>
        <v>0.16622289844047167</v>
      </c>
    </row>
    <row r="12" spans="1:7" s="17" customFormat="1" ht="17.25">
      <c r="A12" s="46" t="s">
        <v>43</v>
      </c>
      <c r="B12" s="57">
        <v>33195</v>
      </c>
      <c r="C12" s="57">
        <v>46298</v>
      </c>
      <c r="D12" s="47">
        <f t="shared" si="0"/>
        <v>0.39472812170507604</v>
      </c>
      <c r="E12" s="57">
        <v>101949</v>
      </c>
      <c r="F12" s="57">
        <v>122617</v>
      </c>
      <c r="G12" s="47">
        <f t="shared" si="1"/>
        <v>0.20272881538808621</v>
      </c>
    </row>
    <row r="13" spans="1:7" s="17" customFormat="1" ht="17.25">
      <c r="A13" s="46" t="s">
        <v>44</v>
      </c>
      <c r="B13" s="57">
        <v>14676</v>
      </c>
      <c r="C13" s="57">
        <v>15173</v>
      </c>
      <c r="D13" s="47">
        <f t="shared" si="0"/>
        <v>3.3864813300626871E-2</v>
      </c>
      <c r="E13" s="57">
        <v>43476</v>
      </c>
      <c r="F13" s="57">
        <v>44087</v>
      </c>
      <c r="G13" s="47">
        <f t="shared" si="1"/>
        <v>1.4053730794001289E-2</v>
      </c>
    </row>
    <row r="14" spans="1:7" s="17" customFormat="1" ht="17.25">
      <c r="A14" s="46" t="s">
        <v>45</v>
      </c>
      <c r="B14" s="57">
        <v>604</v>
      </c>
      <c r="C14" s="57">
        <v>720</v>
      </c>
      <c r="D14" s="47">
        <f t="shared" si="0"/>
        <v>0.19205298013245034</v>
      </c>
      <c r="E14" s="57">
        <v>1940</v>
      </c>
      <c r="F14" s="57">
        <v>2183</v>
      </c>
      <c r="G14" s="47">
        <f t="shared" si="1"/>
        <v>0.12525773195876289</v>
      </c>
    </row>
    <row r="15" spans="1:7" s="17" customFormat="1" ht="17.25">
      <c r="A15" s="46" t="s">
        <v>37</v>
      </c>
      <c r="B15" s="57">
        <v>2</v>
      </c>
      <c r="C15" s="57">
        <v>2</v>
      </c>
      <c r="D15" s="47"/>
      <c r="E15" s="57">
        <v>3</v>
      </c>
      <c r="F15" s="57">
        <v>5</v>
      </c>
      <c r="G15" s="47">
        <f t="shared" si="1"/>
        <v>0.66666666666666663</v>
      </c>
    </row>
    <row r="16" spans="1:7" s="17" customFormat="1" ht="17.25">
      <c r="A16" s="46" t="s">
        <v>114</v>
      </c>
      <c r="B16" s="57">
        <f>SUM(B5:B15)</f>
        <v>104231</v>
      </c>
      <c r="C16" s="57">
        <f>SUM(C5:C15)</f>
        <v>115616</v>
      </c>
      <c r="D16" s="47">
        <f t="shared" si="0"/>
        <v>0.10922854045341597</v>
      </c>
      <c r="E16" s="57">
        <f>SUM(E5:E15)</f>
        <v>309344</v>
      </c>
      <c r="F16" s="57">
        <f>SUM(F5:F15)</f>
        <v>327823</v>
      </c>
      <c r="G16" s="47">
        <f t="shared" si="1"/>
        <v>5.9736086686665975E-2</v>
      </c>
    </row>
    <row r="17" spans="1:7" s="17" customFormat="1" ht="17.25">
      <c r="A17" s="48" t="s">
        <v>115</v>
      </c>
    </row>
    <row r="18" spans="1:7" s="17" customFormat="1" ht="17.25">
      <c r="A18" s="48" t="s">
        <v>116</v>
      </c>
    </row>
    <row r="19" spans="1:7" s="17" customFormat="1" ht="17.25">
      <c r="A19" s="48" t="s">
        <v>117</v>
      </c>
    </row>
    <row r="20" spans="1:7" s="17" customFormat="1" ht="17.25">
      <c r="A20" s="48" t="s">
        <v>118</v>
      </c>
    </row>
    <row r="21" spans="1:7" s="17" customFormat="1" ht="17.25"/>
    <row r="22" spans="1:7" s="17" customFormat="1" ht="17.25"/>
    <row r="23" spans="1:7" s="17" customFormat="1" ht="17.25"/>
    <row r="24" spans="1:7" s="15" customFormat="1" ht="20.25">
      <c r="A24" s="250" t="s">
        <v>46</v>
      </c>
      <c r="B24" s="250"/>
      <c r="C24" s="250"/>
      <c r="D24" s="250"/>
      <c r="E24" s="250"/>
      <c r="F24" s="250"/>
      <c r="G24" s="250"/>
    </row>
    <row r="25" spans="1:7" s="17" customFormat="1" ht="17.25">
      <c r="A25" s="249" t="s">
        <v>38</v>
      </c>
      <c r="B25" s="249" t="s">
        <v>134</v>
      </c>
      <c r="C25" s="249"/>
      <c r="D25" s="249"/>
      <c r="E25" s="249"/>
      <c r="F25" s="249"/>
      <c r="G25" s="249"/>
    </row>
    <row r="26" spans="1:7" s="17" customFormat="1" ht="17.25">
      <c r="A26" s="249"/>
      <c r="B26" s="249" t="s">
        <v>93</v>
      </c>
      <c r="C26" s="249"/>
      <c r="D26" s="249" t="s">
        <v>94</v>
      </c>
      <c r="E26" s="249"/>
      <c r="F26" s="249"/>
      <c r="G26" s="249"/>
    </row>
    <row r="27" spans="1:7" s="17" customFormat="1" ht="17.25">
      <c r="A27" s="249"/>
      <c r="B27" s="32" t="s">
        <v>47</v>
      </c>
      <c r="C27" s="32" t="s">
        <v>48</v>
      </c>
      <c r="D27" s="32" t="s">
        <v>47</v>
      </c>
      <c r="E27" s="32" t="s">
        <v>6</v>
      </c>
      <c r="F27" s="32" t="s">
        <v>48</v>
      </c>
      <c r="G27" s="32" t="s">
        <v>6</v>
      </c>
    </row>
    <row r="28" spans="1:7" s="17" customFormat="1" ht="17.25">
      <c r="A28" s="46" t="s">
        <v>82</v>
      </c>
      <c r="B28" s="57">
        <v>2414</v>
      </c>
      <c r="C28" s="57">
        <v>146</v>
      </c>
      <c r="D28" s="57">
        <v>2210</v>
      </c>
      <c r="E28" s="49">
        <f>(D28-B28)/B28</f>
        <v>-8.4507042253521125E-2</v>
      </c>
      <c r="F28" s="57">
        <v>157</v>
      </c>
      <c r="G28" s="49">
        <f>(F28-C28)/C28</f>
        <v>7.5342465753424653E-2</v>
      </c>
    </row>
    <row r="29" spans="1:7" s="17" customFormat="1" ht="17.25">
      <c r="A29" s="46" t="s">
        <v>41</v>
      </c>
      <c r="B29" s="57">
        <v>120</v>
      </c>
      <c r="C29" s="57">
        <v>68</v>
      </c>
      <c r="D29" s="57">
        <v>90</v>
      </c>
      <c r="E29" s="49">
        <f t="shared" ref="E29:E37" si="2">(D29-B29)/B29</f>
        <v>-0.25</v>
      </c>
      <c r="F29" s="57">
        <v>33</v>
      </c>
      <c r="G29" s="49">
        <f t="shared" ref="G29:G39" si="3">(F29-C29)/C29</f>
        <v>-0.51470588235294112</v>
      </c>
    </row>
    <row r="30" spans="1:7" s="17" customFormat="1" ht="17.25">
      <c r="A30" s="46" t="s">
        <v>111</v>
      </c>
      <c r="B30" s="57">
        <v>50</v>
      </c>
      <c r="C30" s="57">
        <v>338</v>
      </c>
      <c r="D30" s="57">
        <v>72</v>
      </c>
      <c r="E30" s="49">
        <f t="shared" si="2"/>
        <v>0.44</v>
      </c>
      <c r="F30" s="57">
        <v>194</v>
      </c>
      <c r="G30" s="49">
        <f t="shared" si="3"/>
        <v>-0.42603550295857989</v>
      </c>
    </row>
    <row r="31" spans="1:7" s="17" customFormat="1" ht="17.25">
      <c r="A31" s="46" t="s">
        <v>42</v>
      </c>
      <c r="B31" s="57">
        <v>12812</v>
      </c>
      <c r="C31" s="57">
        <v>4971</v>
      </c>
      <c r="D31" s="57">
        <v>12072</v>
      </c>
      <c r="E31" s="49">
        <f t="shared" si="2"/>
        <v>-5.7758351545426162E-2</v>
      </c>
      <c r="F31" s="57">
        <v>3501</v>
      </c>
      <c r="G31" s="49">
        <f t="shared" si="3"/>
        <v>-0.29571514785757391</v>
      </c>
    </row>
    <row r="32" spans="1:7" s="17" customFormat="1" ht="17.25">
      <c r="A32" s="46" t="s">
        <v>81</v>
      </c>
      <c r="B32" s="57">
        <v>2454</v>
      </c>
      <c r="C32" s="57">
        <v>2934</v>
      </c>
      <c r="D32" s="57">
        <v>2507</v>
      </c>
      <c r="E32" s="49">
        <f t="shared" si="2"/>
        <v>2.1597392013039934E-2</v>
      </c>
      <c r="F32" s="57">
        <v>2672</v>
      </c>
      <c r="G32" s="49">
        <f t="shared" si="3"/>
        <v>-8.929788684389911E-2</v>
      </c>
    </row>
    <row r="33" spans="1:7" s="17" customFormat="1" ht="17.25">
      <c r="A33" s="46" t="s">
        <v>112</v>
      </c>
      <c r="B33" s="57">
        <v>10070</v>
      </c>
      <c r="C33" s="57">
        <v>16410</v>
      </c>
      <c r="D33" s="57">
        <v>10321</v>
      </c>
      <c r="E33" s="49">
        <f t="shared" si="2"/>
        <v>2.4925521350546178E-2</v>
      </c>
      <c r="F33" s="57">
        <v>16008</v>
      </c>
      <c r="G33" s="49">
        <f t="shared" si="3"/>
        <v>-2.4497257769652652E-2</v>
      </c>
    </row>
    <row r="34" spans="1:7" s="17" customFormat="1" ht="17.25">
      <c r="A34" s="46" t="s">
        <v>113</v>
      </c>
      <c r="B34" s="57">
        <v>2848</v>
      </c>
      <c r="C34" s="57">
        <v>119</v>
      </c>
      <c r="D34" s="57">
        <v>3403</v>
      </c>
      <c r="E34" s="49">
        <f t="shared" si="2"/>
        <v>0.19487359550561797</v>
      </c>
      <c r="F34" s="57">
        <v>183</v>
      </c>
      <c r="G34" s="49">
        <f t="shared" si="3"/>
        <v>0.53781512605042014</v>
      </c>
    </row>
    <row r="35" spans="1:7" s="17" customFormat="1" ht="17.25">
      <c r="A35" s="46" t="s">
        <v>43</v>
      </c>
      <c r="B35" s="57">
        <v>10419</v>
      </c>
      <c r="C35" s="57">
        <v>22776</v>
      </c>
      <c r="D35" s="57">
        <v>19533</v>
      </c>
      <c r="E35" s="49">
        <f t="shared" si="2"/>
        <v>0.87474805643535847</v>
      </c>
      <c r="F35" s="57">
        <v>26765</v>
      </c>
      <c r="G35" s="49">
        <f t="shared" si="3"/>
        <v>0.17514049877063576</v>
      </c>
    </row>
    <row r="36" spans="1:7" s="17" customFormat="1" ht="17.25">
      <c r="A36" s="46" t="s">
        <v>44</v>
      </c>
      <c r="B36" s="57">
        <v>10898</v>
      </c>
      <c r="C36" s="57">
        <v>3778</v>
      </c>
      <c r="D36" s="57">
        <v>11743</v>
      </c>
      <c r="E36" s="49">
        <f t="shared" si="2"/>
        <v>7.753716278216187E-2</v>
      </c>
      <c r="F36" s="57">
        <v>3430</v>
      </c>
      <c r="G36" s="49">
        <f t="shared" si="3"/>
        <v>-9.2112228692429854E-2</v>
      </c>
    </row>
    <row r="37" spans="1:7" s="17" customFormat="1" ht="17.25">
      <c r="A37" s="46" t="s">
        <v>45</v>
      </c>
      <c r="B37" s="57">
        <v>295</v>
      </c>
      <c r="C37" s="57">
        <v>309</v>
      </c>
      <c r="D37" s="57">
        <v>272</v>
      </c>
      <c r="E37" s="49">
        <f t="shared" si="2"/>
        <v>-7.796610169491526E-2</v>
      </c>
      <c r="F37" s="57">
        <v>448</v>
      </c>
      <c r="G37" s="49">
        <f t="shared" si="3"/>
        <v>0.44983818770226536</v>
      </c>
    </row>
    <row r="38" spans="1:7" s="17" customFormat="1" ht="17.25">
      <c r="A38" s="46" t="s">
        <v>37</v>
      </c>
      <c r="B38" s="57">
        <v>1</v>
      </c>
      <c r="C38" s="57">
        <v>1</v>
      </c>
      <c r="D38" s="57"/>
      <c r="E38" s="49"/>
      <c r="F38" s="57">
        <v>2</v>
      </c>
      <c r="G38" s="49"/>
    </row>
    <row r="39" spans="1:7" s="17" customFormat="1" ht="17.25">
      <c r="A39" s="46" t="s">
        <v>114</v>
      </c>
      <c r="B39" s="58">
        <f>SUM(B28:B38)</f>
        <v>52381</v>
      </c>
      <c r="C39" s="58">
        <f>SUM(C28:C38)</f>
        <v>51850</v>
      </c>
      <c r="D39" s="58">
        <f>SUM(D28:D38)</f>
        <v>62223</v>
      </c>
      <c r="E39" s="49">
        <f>(D39-B39)/B39</f>
        <v>0.18789255646131231</v>
      </c>
      <c r="F39" s="58">
        <f>SUM(F28:F38)</f>
        <v>53393</v>
      </c>
      <c r="G39" s="49">
        <f t="shared" si="3"/>
        <v>2.9758919961427193E-2</v>
      </c>
    </row>
    <row r="40" spans="1:7" s="17" customFormat="1" ht="17.25">
      <c r="A40" s="48" t="s">
        <v>119</v>
      </c>
    </row>
    <row r="41" spans="1:7" s="17" customFormat="1" ht="17.25">
      <c r="A41" s="48" t="s">
        <v>116</v>
      </c>
    </row>
    <row r="42" spans="1:7" s="17" customFormat="1" ht="17.25">
      <c r="A42" s="48" t="s">
        <v>117</v>
      </c>
    </row>
    <row r="43" spans="1:7">
      <c r="A43" s="48" t="s">
        <v>118</v>
      </c>
    </row>
    <row r="45" spans="1:7" s="17" customFormat="1" ht="17.25"/>
  </sheetData>
  <mergeCells count="9">
    <mergeCell ref="A3:A4"/>
    <mergeCell ref="B3:D3"/>
    <mergeCell ref="E3:G3"/>
    <mergeCell ref="A1:G1"/>
    <mergeCell ref="A25:A27"/>
    <mergeCell ref="B25:G25"/>
    <mergeCell ref="B26:C26"/>
    <mergeCell ref="D26:G26"/>
    <mergeCell ref="A24:G24"/>
  </mergeCells>
  <phoneticPr fontId="2" type="noConversion"/>
  <pageMargins left="0.7" right="0.7" top="0.75" bottom="0.75" header="0.3" footer="0.3"/>
  <pageSetup paperSize="9" scale="68" orientation="portrait" r:id="rId1"/>
  <ignoredErrors>
    <ignoredError sqref="E3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O43"/>
  <sheetViews>
    <sheetView view="pageBreakPreview" zoomScaleSheetLayoutView="100" workbookViewId="0">
      <selection activeCell="D16" sqref="D16"/>
    </sheetView>
  </sheetViews>
  <sheetFormatPr defaultRowHeight="17.25"/>
  <cols>
    <col min="1" max="1" width="8.88671875" style="17"/>
    <col min="2" max="2" width="18.109375" style="17" customWidth="1"/>
    <col min="3" max="9" width="8.88671875" style="17"/>
    <col min="10" max="10" width="17.88671875" style="17" bestFit="1" customWidth="1"/>
    <col min="11" max="11" width="8.88671875" style="17"/>
    <col min="12" max="13" width="10" style="17" bestFit="1" customWidth="1"/>
    <col min="14" max="15" width="8.5546875" style="17" bestFit="1" customWidth="1"/>
    <col min="16" max="256" width="8.88671875" style="17"/>
    <col min="257" max="257" width="18.109375" style="17" customWidth="1"/>
    <col min="258" max="260" width="8.88671875" style="17"/>
    <col min="261" max="261" width="18.109375" style="17" customWidth="1"/>
    <col min="262" max="512" width="8.88671875" style="17"/>
    <col min="513" max="513" width="18.109375" style="17" customWidth="1"/>
    <col min="514" max="516" width="8.88671875" style="17"/>
    <col min="517" max="517" width="18.109375" style="17" customWidth="1"/>
    <col min="518" max="768" width="8.88671875" style="17"/>
    <col min="769" max="769" width="18.109375" style="17" customWidth="1"/>
    <col min="770" max="772" width="8.88671875" style="17"/>
    <col min="773" max="773" width="18.109375" style="17" customWidth="1"/>
    <col min="774" max="1024" width="8.88671875" style="17"/>
    <col min="1025" max="1025" width="18.109375" style="17" customWidth="1"/>
    <col min="1026" max="1028" width="8.88671875" style="17"/>
    <col min="1029" max="1029" width="18.109375" style="17" customWidth="1"/>
    <col min="1030" max="1280" width="8.88671875" style="17"/>
    <col min="1281" max="1281" width="18.109375" style="17" customWidth="1"/>
    <col min="1282" max="1284" width="8.88671875" style="17"/>
    <col min="1285" max="1285" width="18.109375" style="17" customWidth="1"/>
    <col min="1286" max="1536" width="8.88671875" style="17"/>
    <col min="1537" max="1537" width="18.109375" style="17" customWidth="1"/>
    <col min="1538" max="1540" width="8.88671875" style="17"/>
    <col min="1541" max="1541" width="18.109375" style="17" customWidth="1"/>
    <col min="1542" max="1792" width="8.88671875" style="17"/>
    <col min="1793" max="1793" width="18.109375" style="17" customWidth="1"/>
    <col min="1794" max="1796" width="8.88671875" style="17"/>
    <col min="1797" max="1797" width="18.109375" style="17" customWidth="1"/>
    <col min="1798" max="2048" width="8.88671875" style="17"/>
    <col min="2049" max="2049" width="18.109375" style="17" customWidth="1"/>
    <col min="2050" max="2052" width="8.88671875" style="17"/>
    <col min="2053" max="2053" width="18.109375" style="17" customWidth="1"/>
    <col min="2054" max="2304" width="8.88671875" style="17"/>
    <col min="2305" max="2305" width="18.109375" style="17" customWidth="1"/>
    <col min="2306" max="2308" width="8.88671875" style="17"/>
    <col min="2309" max="2309" width="18.109375" style="17" customWidth="1"/>
    <col min="2310" max="2560" width="8.88671875" style="17"/>
    <col min="2561" max="2561" width="18.109375" style="17" customWidth="1"/>
    <col min="2562" max="2564" width="8.88671875" style="17"/>
    <col min="2565" max="2565" width="18.109375" style="17" customWidth="1"/>
    <col min="2566" max="2816" width="8.88671875" style="17"/>
    <col min="2817" max="2817" width="18.109375" style="17" customWidth="1"/>
    <col min="2818" max="2820" width="8.88671875" style="17"/>
    <col min="2821" max="2821" width="18.109375" style="17" customWidth="1"/>
    <col min="2822" max="3072" width="8.88671875" style="17"/>
    <col min="3073" max="3073" width="18.109375" style="17" customWidth="1"/>
    <col min="3074" max="3076" width="8.88671875" style="17"/>
    <col min="3077" max="3077" width="18.109375" style="17" customWidth="1"/>
    <col min="3078" max="3328" width="8.88671875" style="17"/>
    <col min="3329" max="3329" width="18.109375" style="17" customWidth="1"/>
    <col min="3330" max="3332" width="8.88671875" style="17"/>
    <col min="3333" max="3333" width="18.109375" style="17" customWidth="1"/>
    <col min="3334" max="3584" width="8.88671875" style="17"/>
    <col min="3585" max="3585" width="18.109375" style="17" customWidth="1"/>
    <col min="3586" max="3588" width="8.88671875" style="17"/>
    <col min="3589" max="3589" width="18.109375" style="17" customWidth="1"/>
    <col min="3590" max="3840" width="8.88671875" style="17"/>
    <col min="3841" max="3841" width="18.109375" style="17" customWidth="1"/>
    <col min="3842" max="3844" width="8.88671875" style="17"/>
    <col min="3845" max="3845" width="18.109375" style="17" customWidth="1"/>
    <col min="3846" max="4096" width="8.88671875" style="17"/>
    <col min="4097" max="4097" width="18.109375" style="17" customWidth="1"/>
    <col min="4098" max="4100" width="8.88671875" style="17"/>
    <col min="4101" max="4101" width="18.109375" style="17" customWidth="1"/>
    <col min="4102" max="4352" width="8.88671875" style="17"/>
    <col min="4353" max="4353" width="18.109375" style="17" customWidth="1"/>
    <col min="4354" max="4356" width="8.88671875" style="17"/>
    <col min="4357" max="4357" width="18.109375" style="17" customWidth="1"/>
    <col min="4358" max="4608" width="8.88671875" style="17"/>
    <col min="4609" max="4609" width="18.109375" style="17" customWidth="1"/>
    <col min="4610" max="4612" width="8.88671875" style="17"/>
    <col min="4613" max="4613" width="18.109375" style="17" customWidth="1"/>
    <col min="4614" max="4864" width="8.88671875" style="17"/>
    <col min="4865" max="4865" width="18.109375" style="17" customWidth="1"/>
    <col min="4866" max="4868" width="8.88671875" style="17"/>
    <col min="4869" max="4869" width="18.109375" style="17" customWidth="1"/>
    <col min="4870" max="5120" width="8.88671875" style="17"/>
    <col min="5121" max="5121" width="18.109375" style="17" customWidth="1"/>
    <col min="5122" max="5124" width="8.88671875" style="17"/>
    <col min="5125" max="5125" width="18.109375" style="17" customWidth="1"/>
    <col min="5126" max="5376" width="8.88671875" style="17"/>
    <col min="5377" max="5377" width="18.109375" style="17" customWidth="1"/>
    <col min="5378" max="5380" width="8.88671875" style="17"/>
    <col min="5381" max="5381" width="18.109375" style="17" customWidth="1"/>
    <col min="5382" max="5632" width="8.88671875" style="17"/>
    <col min="5633" max="5633" width="18.109375" style="17" customWidth="1"/>
    <col min="5634" max="5636" width="8.88671875" style="17"/>
    <col min="5637" max="5637" width="18.109375" style="17" customWidth="1"/>
    <col min="5638" max="5888" width="8.88671875" style="17"/>
    <col min="5889" max="5889" width="18.109375" style="17" customWidth="1"/>
    <col min="5890" max="5892" width="8.88671875" style="17"/>
    <col min="5893" max="5893" width="18.109375" style="17" customWidth="1"/>
    <col min="5894" max="6144" width="8.88671875" style="17"/>
    <col min="6145" max="6145" width="18.109375" style="17" customWidth="1"/>
    <col min="6146" max="6148" width="8.88671875" style="17"/>
    <col min="6149" max="6149" width="18.109375" style="17" customWidth="1"/>
    <col min="6150" max="6400" width="8.88671875" style="17"/>
    <col min="6401" max="6401" width="18.109375" style="17" customWidth="1"/>
    <col min="6402" max="6404" width="8.88671875" style="17"/>
    <col min="6405" max="6405" width="18.109375" style="17" customWidth="1"/>
    <col min="6406" max="6656" width="8.88671875" style="17"/>
    <col min="6657" max="6657" width="18.109375" style="17" customWidth="1"/>
    <col min="6658" max="6660" width="8.88671875" style="17"/>
    <col min="6661" max="6661" width="18.109375" style="17" customWidth="1"/>
    <col min="6662" max="6912" width="8.88671875" style="17"/>
    <col min="6913" max="6913" width="18.109375" style="17" customWidth="1"/>
    <col min="6914" max="6916" width="8.88671875" style="17"/>
    <col min="6917" max="6917" width="18.109375" style="17" customWidth="1"/>
    <col min="6918" max="7168" width="8.88671875" style="17"/>
    <col min="7169" max="7169" width="18.109375" style="17" customWidth="1"/>
    <col min="7170" max="7172" width="8.88671875" style="17"/>
    <col min="7173" max="7173" width="18.109375" style="17" customWidth="1"/>
    <col min="7174" max="7424" width="8.88671875" style="17"/>
    <col min="7425" max="7425" width="18.109375" style="17" customWidth="1"/>
    <col min="7426" max="7428" width="8.88671875" style="17"/>
    <col min="7429" max="7429" width="18.109375" style="17" customWidth="1"/>
    <col min="7430" max="7680" width="8.88671875" style="17"/>
    <col min="7681" max="7681" width="18.109375" style="17" customWidth="1"/>
    <col min="7682" max="7684" width="8.88671875" style="17"/>
    <col min="7685" max="7685" width="18.109375" style="17" customWidth="1"/>
    <col min="7686" max="7936" width="8.88671875" style="17"/>
    <col min="7937" max="7937" width="18.109375" style="17" customWidth="1"/>
    <col min="7938" max="7940" width="8.88671875" style="17"/>
    <col min="7941" max="7941" width="18.109375" style="17" customWidth="1"/>
    <col min="7942" max="8192" width="8.88671875" style="17"/>
    <col min="8193" max="8193" width="18.109375" style="17" customWidth="1"/>
    <col min="8194" max="8196" width="8.88671875" style="17"/>
    <col min="8197" max="8197" width="18.109375" style="17" customWidth="1"/>
    <col min="8198" max="8448" width="8.88671875" style="17"/>
    <col min="8449" max="8449" width="18.109375" style="17" customWidth="1"/>
    <col min="8450" max="8452" width="8.88671875" style="17"/>
    <col min="8453" max="8453" width="18.109375" style="17" customWidth="1"/>
    <col min="8454" max="8704" width="8.88671875" style="17"/>
    <col min="8705" max="8705" width="18.109375" style="17" customWidth="1"/>
    <col min="8706" max="8708" width="8.88671875" style="17"/>
    <col min="8709" max="8709" width="18.109375" style="17" customWidth="1"/>
    <col min="8710" max="8960" width="8.88671875" style="17"/>
    <col min="8961" max="8961" width="18.109375" style="17" customWidth="1"/>
    <col min="8962" max="8964" width="8.88671875" style="17"/>
    <col min="8965" max="8965" width="18.109375" style="17" customWidth="1"/>
    <col min="8966" max="9216" width="8.88671875" style="17"/>
    <col min="9217" max="9217" width="18.109375" style="17" customWidth="1"/>
    <col min="9218" max="9220" width="8.88671875" style="17"/>
    <col min="9221" max="9221" width="18.109375" style="17" customWidth="1"/>
    <col min="9222" max="9472" width="8.88671875" style="17"/>
    <col min="9473" max="9473" width="18.109375" style="17" customWidth="1"/>
    <col min="9474" max="9476" width="8.88671875" style="17"/>
    <col min="9477" max="9477" width="18.109375" style="17" customWidth="1"/>
    <col min="9478" max="9728" width="8.88671875" style="17"/>
    <col min="9729" max="9729" width="18.109375" style="17" customWidth="1"/>
    <col min="9730" max="9732" width="8.88671875" style="17"/>
    <col min="9733" max="9733" width="18.109375" style="17" customWidth="1"/>
    <col min="9734" max="9984" width="8.88671875" style="17"/>
    <col min="9985" max="9985" width="18.109375" style="17" customWidth="1"/>
    <col min="9986" max="9988" width="8.88671875" style="17"/>
    <col min="9989" max="9989" width="18.109375" style="17" customWidth="1"/>
    <col min="9990" max="10240" width="8.88671875" style="17"/>
    <col min="10241" max="10241" width="18.109375" style="17" customWidth="1"/>
    <col min="10242" max="10244" width="8.88671875" style="17"/>
    <col min="10245" max="10245" width="18.109375" style="17" customWidth="1"/>
    <col min="10246" max="10496" width="8.88671875" style="17"/>
    <col min="10497" max="10497" width="18.109375" style="17" customWidth="1"/>
    <col min="10498" max="10500" width="8.88671875" style="17"/>
    <col min="10501" max="10501" width="18.109375" style="17" customWidth="1"/>
    <col min="10502" max="10752" width="8.88671875" style="17"/>
    <col min="10753" max="10753" width="18.109375" style="17" customWidth="1"/>
    <col min="10754" max="10756" width="8.88671875" style="17"/>
    <col min="10757" max="10757" width="18.109375" style="17" customWidth="1"/>
    <col min="10758" max="11008" width="8.88671875" style="17"/>
    <col min="11009" max="11009" width="18.109375" style="17" customWidth="1"/>
    <col min="11010" max="11012" width="8.88671875" style="17"/>
    <col min="11013" max="11013" width="18.109375" style="17" customWidth="1"/>
    <col min="11014" max="11264" width="8.88671875" style="17"/>
    <col min="11265" max="11265" width="18.109375" style="17" customWidth="1"/>
    <col min="11266" max="11268" width="8.88671875" style="17"/>
    <col min="11269" max="11269" width="18.109375" style="17" customWidth="1"/>
    <col min="11270" max="11520" width="8.88671875" style="17"/>
    <col min="11521" max="11521" width="18.109375" style="17" customWidth="1"/>
    <col min="11522" max="11524" width="8.88671875" style="17"/>
    <col min="11525" max="11525" width="18.109375" style="17" customWidth="1"/>
    <col min="11526" max="11776" width="8.88671875" style="17"/>
    <col min="11777" max="11777" width="18.109375" style="17" customWidth="1"/>
    <col min="11778" max="11780" width="8.88671875" style="17"/>
    <col min="11781" max="11781" width="18.109375" style="17" customWidth="1"/>
    <col min="11782" max="12032" width="8.88671875" style="17"/>
    <col min="12033" max="12033" width="18.109375" style="17" customWidth="1"/>
    <col min="12034" max="12036" width="8.88671875" style="17"/>
    <col min="12037" max="12037" width="18.109375" style="17" customWidth="1"/>
    <col min="12038" max="12288" width="8.88671875" style="17"/>
    <col min="12289" max="12289" width="18.109375" style="17" customWidth="1"/>
    <col min="12290" max="12292" width="8.88671875" style="17"/>
    <col min="12293" max="12293" width="18.109375" style="17" customWidth="1"/>
    <col min="12294" max="12544" width="8.88671875" style="17"/>
    <col min="12545" max="12545" width="18.109375" style="17" customWidth="1"/>
    <col min="12546" max="12548" width="8.88671875" style="17"/>
    <col min="12549" max="12549" width="18.109375" style="17" customWidth="1"/>
    <col min="12550" max="12800" width="8.88671875" style="17"/>
    <col min="12801" max="12801" width="18.109375" style="17" customWidth="1"/>
    <col min="12802" max="12804" width="8.88671875" style="17"/>
    <col min="12805" max="12805" width="18.109375" style="17" customWidth="1"/>
    <col min="12806" max="13056" width="8.88671875" style="17"/>
    <col min="13057" max="13057" width="18.109375" style="17" customWidth="1"/>
    <col min="13058" max="13060" width="8.88671875" style="17"/>
    <col min="13061" max="13061" width="18.109375" style="17" customWidth="1"/>
    <col min="13062" max="13312" width="8.88671875" style="17"/>
    <col min="13313" max="13313" width="18.109375" style="17" customWidth="1"/>
    <col min="13314" max="13316" width="8.88671875" style="17"/>
    <col min="13317" max="13317" width="18.109375" style="17" customWidth="1"/>
    <col min="13318" max="13568" width="8.88671875" style="17"/>
    <col min="13569" max="13569" width="18.109375" style="17" customWidth="1"/>
    <col min="13570" max="13572" width="8.88671875" style="17"/>
    <col min="13573" max="13573" width="18.109375" style="17" customWidth="1"/>
    <col min="13574" max="13824" width="8.88671875" style="17"/>
    <col min="13825" max="13825" width="18.109375" style="17" customWidth="1"/>
    <col min="13826" max="13828" width="8.88671875" style="17"/>
    <col min="13829" max="13829" width="18.109375" style="17" customWidth="1"/>
    <col min="13830" max="14080" width="8.88671875" style="17"/>
    <col min="14081" max="14081" width="18.109375" style="17" customWidth="1"/>
    <col min="14082" max="14084" width="8.88671875" style="17"/>
    <col min="14085" max="14085" width="18.109375" style="17" customWidth="1"/>
    <col min="14086" max="14336" width="8.88671875" style="17"/>
    <col min="14337" max="14337" width="18.109375" style="17" customWidth="1"/>
    <col min="14338" max="14340" width="8.88671875" style="17"/>
    <col min="14341" max="14341" width="18.109375" style="17" customWidth="1"/>
    <col min="14342" max="14592" width="8.88671875" style="17"/>
    <col min="14593" max="14593" width="18.109375" style="17" customWidth="1"/>
    <col min="14594" max="14596" width="8.88671875" style="17"/>
    <col min="14597" max="14597" width="18.109375" style="17" customWidth="1"/>
    <col min="14598" max="14848" width="8.88671875" style="17"/>
    <col min="14849" max="14849" width="18.109375" style="17" customWidth="1"/>
    <col min="14850" max="14852" width="8.88671875" style="17"/>
    <col min="14853" max="14853" width="18.109375" style="17" customWidth="1"/>
    <col min="14854" max="15104" width="8.88671875" style="17"/>
    <col min="15105" max="15105" width="18.109375" style="17" customWidth="1"/>
    <col min="15106" max="15108" width="8.88671875" style="17"/>
    <col min="15109" max="15109" width="18.109375" style="17" customWidth="1"/>
    <col min="15110" max="15360" width="8.88671875" style="17"/>
    <col min="15361" max="15361" width="18.109375" style="17" customWidth="1"/>
    <col min="15362" max="15364" width="8.88671875" style="17"/>
    <col min="15365" max="15365" width="18.109375" style="17" customWidth="1"/>
    <col min="15366" max="15616" width="8.88671875" style="17"/>
    <col min="15617" max="15617" width="18.109375" style="17" customWidth="1"/>
    <col min="15618" max="15620" width="8.88671875" style="17"/>
    <col min="15621" max="15621" width="18.109375" style="17" customWidth="1"/>
    <col min="15622" max="15872" width="8.88671875" style="17"/>
    <col min="15873" max="15873" width="18.109375" style="17" customWidth="1"/>
    <col min="15874" max="15876" width="8.88671875" style="17"/>
    <col min="15877" max="15877" width="18.109375" style="17" customWidth="1"/>
    <col min="15878" max="16128" width="8.88671875" style="17"/>
    <col min="16129" max="16129" width="18.109375" style="17" customWidth="1"/>
    <col min="16130" max="16132" width="8.88671875" style="17"/>
    <col min="16133" max="16133" width="18.109375" style="17" customWidth="1"/>
    <col min="16134" max="16384" width="8.88671875" style="17"/>
  </cols>
  <sheetData>
    <row r="1" spans="1:15" s="33" customFormat="1" ht="26.25">
      <c r="A1" s="257" t="s">
        <v>89</v>
      </c>
      <c r="B1" s="258"/>
      <c r="C1" s="258"/>
      <c r="D1" s="258"/>
      <c r="E1" s="258"/>
      <c r="F1" s="258"/>
      <c r="G1" s="258"/>
      <c r="H1" s="258"/>
    </row>
    <row r="2" spans="1:15" s="15" customFormat="1" ht="20.25">
      <c r="A2" s="259" t="s">
        <v>90</v>
      </c>
      <c r="B2" s="260"/>
      <c r="C2" s="260"/>
      <c r="D2" s="260"/>
      <c r="E2" s="260"/>
      <c r="F2" s="260"/>
      <c r="G2" s="260"/>
      <c r="H2" s="260"/>
    </row>
    <row r="3" spans="1:15" s="15" customFormat="1" ht="21" thickBot="1">
      <c r="A3" s="261" t="s">
        <v>91</v>
      </c>
      <c r="B3" s="261"/>
      <c r="C3" s="261"/>
      <c r="D3" s="261"/>
      <c r="E3" s="261"/>
      <c r="F3" s="261"/>
      <c r="G3" s="261"/>
      <c r="H3" s="261"/>
    </row>
    <row r="4" spans="1:15">
      <c r="A4" s="253" t="s">
        <v>83</v>
      </c>
      <c r="B4" s="255" t="s">
        <v>92</v>
      </c>
      <c r="C4" s="255" t="s">
        <v>134</v>
      </c>
      <c r="D4" s="255"/>
      <c r="E4" s="255"/>
      <c r="F4" s="255" t="s">
        <v>5</v>
      </c>
      <c r="G4" s="255"/>
      <c r="H4" s="256"/>
    </row>
    <row r="5" spans="1:15">
      <c r="A5" s="254"/>
      <c r="B5" s="235"/>
      <c r="C5" s="31" t="s">
        <v>93</v>
      </c>
      <c r="D5" s="31" t="s">
        <v>94</v>
      </c>
      <c r="E5" s="31" t="s">
        <v>6</v>
      </c>
      <c r="F5" s="31" t="s">
        <v>93</v>
      </c>
      <c r="G5" s="31" t="s">
        <v>94</v>
      </c>
      <c r="H5" s="41" t="s">
        <v>6</v>
      </c>
      <c r="J5" s="55"/>
      <c r="K5" s="55"/>
      <c r="L5" s="55"/>
      <c r="M5" s="55"/>
      <c r="N5" s="55"/>
      <c r="O5" s="55"/>
    </row>
    <row r="6" spans="1:15">
      <c r="A6" s="34">
        <v>1</v>
      </c>
      <c r="B6" s="42" t="s">
        <v>84</v>
      </c>
      <c r="C6" s="44">
        <v>2006</v>
      </c>
      <c r="D6" s="44">
        <v>2015</v>
      </c>
      <c r="E6" s="18">
        <f t="shared" ref="E6:E15" si="0">(D6-C6)/C6</f>
        <v>4.4865403788634101E-3</v>
      </c>
      <c r="F6" s="44">
        <v>5649</v>
      </c>
      <c r="G6" s="44">
        <v>5488</v>
      </c>
      <c r="H6" s="35">
        <f t="shared" ref="H6:H15" si="1">(G6-F6)/F6</f>
        <v>-2.8500619578686492E-2</v>
      </c>
      <c r="J6" s="55"/>
      <c r="K6" s="55"/>
      <c r="L6" s="55"/>
      <c r="M6" s="55"/>
      <c r="N6" s="55"/>
      <c r="O6" s="55"/>
    </row>
    <row r="7" spans="1:15">
      <c r="A7" s="34">
        <f t="shared" ref="A7:A15" si="2">IF(G6=G7,A6,A6+1)</f>
        <v>2</v>
      </c>
      <c r="B7" s="42" t="s">
        <v>95</v>
      </c>
      <c r="C7" s="44">
        <v>825</v>
      </c>
      <c r="D7" s="44">
        <v>891</v>
      </c>
      <c r="E7" s="18">
        <f t="shared" si="0"/>
        <v>0.08</v>
      </c>
      <c r="F7" s="44">
        <v>2356</v>
      </c>
      <c r="G7" s="44">
        <v>2558</v>
      </c>
      <c r="H7" s="35">
        <f t="shared" si="1"/>
        <v>8.5738539898132432E-2</v>
      </c>
      <c r="J7" s="55"/>
      <c r="K7" s="55"/>
      <c r="L7" s="55"/>
      <c r="M7" s="55"/>
      <c r="N7" s="55"/>
      <c r="O7" s="55"/>
    </row>
    <row r="8" spans="1:15">
      <c r="A8" s="34">
        <f t="shared" si="2"/>
        <v>3</v>
      </c>
      <c r="B8" s="42" t="s">
        <v>97</v>
      </c>
      <c r="C8" s="44">
        <v>1084</v>
      </c>
      <c r="D8" s="44">
        <v>949</v>
      </c>
      <c r="E8" s="18">
        <f t="shared" si="0"/>
        <v>-0.12453874538745388</v>
      </c>
      <c r="F8" s="44">
        <v>2216</v>
      </c>
      <c r="G8" s="44">
        <v>2084</v>
      </c>
      <c r="H8" s="35">
        <f t="shared" si="1"/>
        <v>-5.9566787003610108E-2</v>
      </c>
      <c r="J8" s="55"/>
      <c r="K8" s="55"/>
      <c r="L8" s="55"/>
      <c r="M8" s="55"/>
      <c r="N8" s="55"/>
      <c r="O8" s="55"/>
    </row>
    <row r="9" spans="1:15">
      <c r="A9" s="34">
        <f t="shared" si="2"/>
        <v>4</v>
      </c>
      <c r="B9" s="42" t="s">
        <v>96</v>
      </c>
      <c r="C9" s="44">
        <v>819</v>
      </c>
      <c r="D9" s="44">
        <v>630</v>
      </c>
      <c r="E9" s="18">
        <f t="shared" si="0"/>
        <v>-0.23076923076923078</v>
      </c>
      <c r="F9" s="44">
        <v>2043</v>
      </c>
      <c r="G9" s="44">
        <v>1663</v>
      </c>
      <c r="H9" s="35">
        <f t="shared" si="1"/>
        <v>-0.1860009789525208</v>
      </c>
      <c r="J9" s="55"/>
      <c r="K9" s="55"/>
      <c r="L9" s="55"/>
      <c r="M9" s="55"/>
      <c r="N9" s="55"/>
      <c r="O9" s="55"/>
    </row>
    <row r="10" spans="1:15">
      <c r="A10" s="34">
        <f t="shared" si="2"/>
        <v>5</v>
      </c>
      <c r="B10" s="42" t="s">
        <v>86</v>
      </c>
      <c r="C10" s="44">
        <v>511</v>
      </c>
      <c r="D10" s="44">
        <v>322</v>
      </c>
      <c r="E10" s="18">
        <f t="shared" si="0"/>
        <v>-0.36986301369863012</v>
      </c>
      <c r="F10" s="44">
        <v>1479</v>
      </c>
      <c r="G10" s="44">
        <v>1611</v>
      </c>
      <c r="H10" s="35">
        <f t="shared" si="1"/>
        <v>8.9249492900608518E-2</v>
      </c>
      <c r="J10" s="55"/>
      <c r="K10" s="55"/>
      <c r="L10" s="55"/>
      <c r="M10" s="55"/>
      <c r="N10" s="55"/>
      <c r="O10" s="55"/>
    </row>
    <row r="11" spans="1:15">
      <c r="A11" s="34">
        <f t="shared" si="2"/>
        <v>6</v>
      </c>
      <c r="B11" s="42" t="s">
        <v>85</v>
      </c>
      <c r="C11" s="44">
        <v>613</v>
      </c>
      <c r="D11" s="44">
        <v>791</v>
      </c>
      <c r="E11" s="18">
        <f t="shared" si="0"/>
        <v>0.2903752039151713</v>
      </c>
      <c r="F11" s="44">
        <v>1193</v>
      </c>
      <c r="G11" s="44">
        <v>1498</v>
      </c>
      <c r="H11" s="35">
        <f t="shared" si="1"/>
        <v>0.25565800502933783</v>
      </c>
      <c r="J11" s="55"/>
      <c r="K11" s="55"/>
      <c r="L11" s="55"/>
      <c r="M11" s="55"/>
      <c r="N11" s="55"/>
      <c r="O11" s="55"/>
    </row>
    <row r="12" spans="1:15">
      <c r="A12" s="34">
        <f t="shared" si="2"/>
        <v>7</v>
      </c>
      <c r="B12" s="42" t="s">
        <v>98</v>
      </c>
      <c r="C12" s="44">
        <v>598</v>
      </c>
      <c r="D12" s="44">
        <v>501</v>
      </c>
      <c r="E12" s="18">
        <f t="shared" si="0"/>
        <v>-0.16220735785953178</v>
      </c>
      <c r="F12" s="44">
        <v>949</v>
      </c>
      <c r="G12" s="44">
        <v>1153</v>
      </c>
      <c r="H12" s="35">
        <f t="shared" si="1"/>
        <v>0.21496311907270813</v>
      </c>
      <c r="J12" s="55"/>
      <c r="K12" s="55"/>
      <c r="L12" s="55"/>
      <c r="M12" s="55"/>
      <c r="N12" s="55"/>
      <c r="O12" s="55"/>
    </row>
    <row r="13" spans="1:15">
      <c r="A13" s="34">
        <f t="shared" si="2"/>
        <v>8</v>
      </c>
      <c r="B13" s="42" t="s">
        <v>131</v>
      </c>
      <c r="C13" s="44">
        <v>832</v>
      </c>
      <c r="D13" s="44">
        <v>510</v>
      </c>
      <c r="E13" s="18">
        <f t="shared" si="0"/>
        <v>-0.38701923076923078</v>
      </c>
      <c r="F13" s="44">
        <v>2051</v>
      </c>
      <c r="G13" s="44">
        <v>1125</v>
      </c>
      <c r="H13" s="35">
        <f t="shared" si="1"/>
        <v>-0.45148707947342759</v>
      </c>
      <c r="J13" s="55"/>
      <c r="K13" s="55"/>
      <c r="L13" s="55"/>
      <c r="M13" s="55"/>
      <c r="N13" s="55"/>
      <c r="O13" s="55"/>
    </row>
    <row r="14" spans="1:15">
      <c r="A14" s="34">
        <f t="shared" si="2"/>
        <v>9</v>
      </c>
      <c r="B14" s="42" t="s">
        <v>128</v>
      </c>
      <c r="C14" s="44">
        <v>479</v>
      </c>
      <c r="D14" s="44">
        <v>416</v>
      </c>
      <c r="E14" s="18">
        <f t="shared" si="0"/>
        <v>-0.13152400835073069</v>
      </c>
      <c r="F14" s="44">
        <v>1105</v>
      </c>
      <c r="G14" s="44">
        <v>1111</v>
      </c>
      <c r="H14" s="35">
        <f t="shared" si="1"/>
        <v>5.4298642533936649E-3</v>
      </c>
      <c r="J14" s="55"/>
      <c r="K14" s="55"/>
      <c r="L14" s="55"/>
      <c r="M14" s="55"/>
      <c r="N14" s="55"/>
      <c r="O14" s="55"/>
    </row>
    <row r="15" spans="1:15" ht="18" thickBot="1">
      <c r="A15" s="36">
        <f t="shared" si="2"/>
        <v>10</v>
      </c>
      <c r="B15" s="43" t="s">
        <v>99</v>
      </c>
      <c r="C15" s="45">
        <v>505</v>
      </c>
      <c r="D15" s="45">
        <v>455</v>
      </c>
      <c r="E15" s="38">
        <f t="shared" si="0"/>
        <v>-9.9009900990099015E-2</v>
      </c>
      <c r="F15" s="45">
        <v>1192</v>
      </c>
      <c r="G15" s="45">
        <v>1098</v>
      </c>
      <c r="H15" s="39">
        <f t="shared" si="1"/>
        <v>-7.8859060402684561E-2</v>
      </c>
      <c r="J15" s="55"/>
      <c r="K15" s="55"/>
      <c r="L15" s="55"/>
      <c r="M15" s="55"/>
      <c r="N15" s="55"/>
      <c r="O15" s="55"/>
    </row>
    <row r="16" spans="1:15">
      <c r="A16" s="3"/>
      <c r="B16" s="3"/>
      <c r="C16" s="40"/>
      <c r="D16" s="40"/>
      <c r="E16" s="3"/>
      <c r="F16" s="40"/>
      <c r="G16" s="40"/>
      <c r="H16" s="3"/>
    </row>
    <row r="17" spans="1:15" ht="18" thickBot="1">
      <c r="A17" s="251" t="s">
        <v>100</v>
      </c>
      <c r="B17" s="252"/>
      <c r="C17" s="252"/>
      <c r="D17" s="252"/>
      <c r="E17" s="252"/>
      <c r="F17" s="252"/>
      <c r="G17" s="252"/>
      <c r="H17" s="252"/>
    </row>
    <row r="18" spans="1:15">
      <c r="A18" s="253" t="s">
        <v>83</v>
      </c>
      <c r="B18" s="255" t="s">
        <v>92</v>
      </c>
      <c r="C18" s="255" t="s">
        <v>134</v>
      </c>
      <c r="D18" s="255"/>
      <c r="E18" s="255"/>
      <c r="F18" s="255" t="s">
        <v>5</v>
      </c>
      <c r="G18" s="255"/>
      <c r="H18" s="256"/>
    </row>
    <row r="19" spans="1:15">
      <c r="A19" s="254"/>
      <c r="B19" s="235"/>
      <c r="C19" s="31" t="s">
        <v>93</v>
      </c>
      <c r="D19" s="31" t="s">
        <v>94</v>
      </c>
      <c r="E19" s="31" t="s">
        <v>6</v>
      </c>
      <c r="F19" s="31" t="s">
        <v>93</v>
      </c>
      <c r="G19" s="31" t="s">
        <v>94</v>
      </c>
      <c r="H19" s="41" t="s">
        <v>6</v>
      </c>
      <c r="J19" s="55"/>
      <c r="K19" s="55"/>
      <c r="L19" s="55"/>
      <c r="M19" s="55"/>
      <c r="N19" s="55"/>
      <c r="O19" s="55"/>
    </row>
    <row r="20" spans="1:15">
      <c r="A20" s="34">
        <v>1</v>
      </c>
      <c r="B20" s="42" t="s">
        <v>87</v>
      </c>
      <c r="C20" s="44">
        <v>603</v>
      </c>
      <c r="D20" s="44">
        <v>287</v>
      </c>
      <c r="E20" s="18">
        <f t="shared" ref="E20:E29" si="3">(D20-C20)/C20</f>
        <v>-0.52404643449419563</v>
      </c>
      <c r="F20" s="44">
        <v>1401</v>
      </c>
      <c r="G20" s="44">
        <v>1418</v>
      </c>
      <c r="H20" s="35">
        <f t="shared" ref="H20:H29" si="4">(G20-F20)/F20</f>
        <v>1.2134189864382585E-2</v>
      </c>
      <c r="J20" s="55"/>
      <c r="K20" s="55"/>
      <c r="L20" s="55"/>
      <c r="M20" s="55"/>
      <c r="N20" s="55"/>
      <c r="O20" s="55"/>
    </row>
    <row r="21" spans="1:15">
      <c r="A21" s="34">
        <f t="shared" ref="A21:A29" si="5">IF(G20=G21,A20,A20+1)</f>
        <v>2</v>
      </c>
      <c r="B21" s="42" t="s">
        <v>101</v>
      </c>
      <c r="C21" s="44">
        <v>346</v>
      </c>
      <c r="D21" s="44">
        <v>455</v>
      </c>
      <c r="E21" s="18">
        <f t="shared" si="3"/>
        <v>0.31502890173410403</v>
      </c>
      <c r="F21" s="44">
        <v>1175</v>
      </c>
      <c r="G21" s="44">
        <v>1383</v>
      </c>
      <c r="H21" s="35">
        <f t="shared" si="4"/>
        <v>0.17702127659574468</v>
      </c>
      <c r="J21" s="55"/>
      <c r="K21" s="55"/>
      <c r="L21" s="55"/>
      <c r="M21" s="55"/>
      <c r="N21" s="55"/>
      <c r="O21" s="55"/>
    </row>
    <row r="22" spans="1:15">
      <c r="A22" s="34">
        <f t="shared" si="5"/>
        <v>3</v>
      </c>
      <c r="B22" s="42" t="s">
        <v>88</v>
      </c>
      <c r="C22" s="44">
        <v>67</v>
      </c>
      <c r="D22" s="44">
        <v>122</v>
      </c>
      <c r="E22" s="18">
        <f t="shared" si="3"/>
        <v>0.82089552238805974</v>
      </c>
      <c r="F22" s="44">
        <v>350</v>
      </c>
      <c r="G22" s="44">
        <v>475</v>
      </c>
      <c r="H22" s="35">
        <f t="shared" si="4"/>
        <v>0.35714285714285715</v>
      </c>
      <c r="J22" s="55"/>
      <c r="K22" s="55"/>
      <c r="L22" s="55"/>
      <c r="M22" s="55"/>
      <c r="N22" s="55"/>
      <c r="O22" s="55"/>
    </row>
    <row r="23" spans="1:15">
      <c r="A23" s="34">
        <f t="shared" si="5"/>
        <v>4</v>
      </c>
      <c r="B23" s="42" t="s">
        <v>103</v>
      </c>
      <c r="C23" s="44">
        <v>98</v>
      </c>
      <c r="D23" s="44">
        <v>102</v>
      </c>
      <c r="E23" s="18">
        <f t="shared" si="3"/>
        <v>4.0816326530612242E-2</v>
      </c>
      <c r="F23" s="44">
        <v>125</v>
      </c>
      <c r="G23" s="44">
        <v>382</v>
      </c>
      <c r="H23" s="35">
        <f t="shared" si="4"/>
        <v>2.056</v>
      </c>
      <c r="J23" s="55"/>
      <c r="K23" s="55"/>
      <c r="L23" s="55"/>
      <c r="M23" s="55"/>
      <c r="N23" s="55"/>
      <c r="O23" s="55"/>
    </row>
    <row r="24" spans="1:15">
      <c r="A24" s="34">
        <f t="shared" si="5"/>
        <v>5</v>
      </c>
      <c r="B24" s="42" t="s">
        <v>95</v>
      </c>
      <c r="C24" s="44">
        <v>187</v>
      </c>
      <c r="D24" s="44">
        <v>78</v>
      </c>
      <c r="E24" s="18">
        <f t="shared" si="3"/>
        <v>-0.58288770053475936</v>
      </c>
      <c r="F24" s="44">
        <v>356</v>
      </c>
      <c r="G24" s="44">
        <v>325</v>
      </c>
      <c r="H24" s="35">
        <f t="shared" si="4"/>
        <v>-8.7078651685393263E-2</v>
      </c>
      <c r="J24" s="55"/>
      <c r="K24" s="55"/>
      <c r="L24" s="55"/>
      <c r="M24" s="55"/>
      <c r="N24" s="55"/>
      <c r="O24" s="55"/>
    </row>
    <row r="25" spans="1:15">
      <c r="A25" s="34">
        <f t="shared" si="5"/>
        <v>6</v>
      </c>
      <c r="B25" s="42" t="s">
        <v>104</v>
      </c>
      <c r="C25" s="44">
        <v>161</v>
      </c>
      <c r="D25" s="44">
        <v>77</v>
      </c>
      <c r="E25" s="18">
        <f t="shared" si="3"/>
        <v>-0.52173913043478259</v>
      </c>
      <c r="F25" s="44">
        <v>366</v>
      </c>
      <c r="G25" s="44">
        <v>222</v>
      </c>
      <c r="H25" s="35">
        <f t="shared" si="4"/>
        <v>-0.39344262295081966</v>
      </c>
      <c r="J25" s="55"/>
      <c r="K25" s="55"/>
      <c r="L25" s="55"/>
      <c r="M25" s="55"/>
      <c r="N25" s="55"/>
      <c r="O25" s="55"/>
    </row>
    <row r="26" spans="1:15">
      <c r="A26" s="34">
        <f t="shared" si="5"/>
        <v>7</v>
      </c>
      <c r="B26" s="42" t="s">
        <v>102</v>
      </c>
      <c r="C26" s="44">
        <v>24</v>
      </c>
      <c r="D26" s="44">
        <v>89</v>
      </c>
      <c r="E26" s="18">
        <f t="shared" si="3"/>
        <v>2.7083333333333335</v>
      </c>
      <c r="F26" s="44">
        <v>86</v>
      </c>
      <c r="G26" s="44">
        <v>205</v>
      </c>
      <c r="H26" s="35">
        <f t="shared" si="4"/>
        <v>1.3837209302325582</v>
      </c>
      <c r="J26" s="55"/>
      <c r="K26" s="55"/>
      <c r="L26" s="55"/>
      <c r="M26" s="55"/>
      <c r="N26" s="55"/>
      <c r="O26" s="55"/>
    </row>
    <row r="27" spans="1:15">
      <c r="A27" s="34">
        <f t="shared" si="5"/>
        <v>8</v>
      </c>
      <c r="B27" s="42" t="s">
        <v>84</v>
      </c>
      <c r="C27" s="44">
        <v>96</v>
      </c>
      <c r="D27" s="44">
        <v>41</v>
      </c>
      <c r="E27" s="18">
        <f t="shared" si="3"/>
        <v>-0.57291666666666663</v>
      </c>
      <c r="F27" s="44">
        <v>243</v>
      </c>
      <c r="G27" s="44">
        <v>173</v>
      </c>
      <c r="H27" s="35">
        <f t="shared" si="4"/>
        <v>-0.2880658436213992</v>
      </c>
      <c r="J27" s="55"/>
      <c r="K27" s="55"/>
      <c r="L27" s="55"/>
      <c r="M27" s="55"/>
      <c r="N27" s="55"/>
      <c r="O27" s="55"/>
    </row>
    <row r="28" spans="1:15">
      <c r="A28" s="34">
        <f t="shared" si="5"/>
        <v>9</v>
      </c>
      <c r="B28" s="42" t="s">
        <v>135</v>
      </c>
      <c r="C28" s="44">
        <v>31</v>
      </c>
      <c r="D28" s="44">
        <v>47</v>
      </c>
      <c r="E28" s="18">
        <f t="shared" si="3"/>
        <v>0.5161290322580645</v>
      </c>
      <c r="F28" s="44">
        <v>122</v>
      </c>
      <c r="G28" s="44">
        <v>170</v>
      </c>
      <c r="H28" s="35">
        <f t="shared" si="4"/>
        <v>0.39344262295081966</v>
      </c>
      <c r="J28" s="55"/>
      <c r="K28" s="55"/>
      <c r="L28" s="55"/>
      <c r="M28" s="55"/>
      <c r="N28" s="55"/>
      <c r="O28" s="55"/>
    </row>
    <row r="29" spans="1:15" ht="18" thickBot="1">
      <c r="A29" s="36">
        <f t="shared" si="5"/>
        <v>10</v>
      </c>
      <c r="B29" s="43" t="s">
        <v>132</v>
      </c>
      <c r="C29" s="45">
        <v>4</v>
      </c>
      <c r="D29" s="45">
        <v>0</v>
      </c>
      <c r="E29" s="38">
        <f t="shared" si="3"/>
        <v>-1</v>
      </c>
      <c r="F29" s="45">
        <v>16</v>
      </c>
      <c r="G29" s="45">
        <v>165</v>
      </c>
      <c r="H29" s="39">
        <f t="shared" si="4"/>
        <v>9.3125</v>
      </c>
      <c r="J29" s="55"/>
      <c r="K29" s="55"/>
      <c r="L29" s="55"/>
      <c r="M29" s="55"/>
      <c r="N29" s="55"/>
      <c r="O29" s="55"/>
    </row>
    <row r="30" spans="1:15">
      <c r="A30" s="3"/>
      <c r="B30" s="3"/>
      <c r="C30" s="40"/>
      <c r="D30" s="40"/>
      <c r="E30" s="3"/>
      <c r="F30" s="40"/>
      <c r="G30" s="40"/>
      <c r="H30" s="3"/>
    </row>
    <row r="31" spans="1:15" s="15" customFormat="1" ht="21" thickBot="1">
      <c r="A31" s="251" t="s">
        <v>105</v>
      </c>
      <c r="B31" s="252"/>
      <c r="C31" s="252"/>
      <c r="D31" s="252"/>
      <c r="E31" s="252"/>
      <c r="F31" s="252"/>
      <c r="G31" s="252"/>
      <c r="H31" s="252"/>
    </row>
    <row r="32" spans="1:15">
      <c r="A32" s="253" t="s">
        <v>83</v>
      </c>
      <c r="B32" s="255" t="s">
        <v>92</v>
      </c>
      <c r="C32" s="255" t="s">
        <v>134</v>
      </c>
      <c r="D32" s="255"/>
      <c r="E32" s="255"/>
      <c r="F32" s="255" t="s">
        <v>5</v>
      </c>
      <c r="G32" s="255"/>
      <c r="H32" s="256"/>
    </row>
    <row r="33" spans="1:15">
      <c r="A33" s="254"/>
      <c r="B33" s="235"/>
      <c r="C33" s="31" t="s">
        <v>93</v>
      </c>
      <c r="D33" s="31" t="s">
        <v>94</v>
      </c>
      <c r="E33" s="31" t="s">
        <v>6</v>
      </c>
      <c r="F33" s="31" t="s">
        <v>93</v>
      </c>
      <c r="G33" s="31" t="s">
        <v>94</v>
      </c>
      <c r="H33" s="41" t="s">
        <v>6</v>
      </c>
      <c r="J33" s="55"/>
      <c r="K33" s="55"/>
      <c r="L33" s="55"/>
      <c r="M33" s="55"/>
      <c r="N33" s="55"/>
      <c r="O33" s="55"/>
    </row>
    <row r="34" spans="1:15">
      <c r="A34" s="34">
        <v>1</v>
      </c>
      <c r="B34" s="42" t="s">
        <v>84</v>
      </c>
      <c r="C34" s="44">
        <v>552</v>
      </c>
      <c r="D34" s="44">
        <v>358</v>
      </c>
      <c r="E34" s="18">
        <f>(D34-C34)/C34</f>
        <v>-0.35144927536231885</v>
      </c>
      <c r="F34" s="44">
        <v>1770</v>
      </c>
      <c r="G34" s="44">
        <v>1030</v>
      </c>
      <c r="H34" s="35">
        <f t="shared" ref="H34:H42" si="6">(G34-F34)/F34</f>
        <v>-0.41807909604519772</v>
      </c>
      <c r="J34" s="55"/>
      <c r="K34" s="55"/>
      <c r="L34" s="55"/>
      <c r="M34" s="55"/>
      <c r="N34" s="55"/>
      <c r="O34" s="55"/>
    </row>
    <row r="35" spans="1:15">
      <c r="A35" s="34">
        <f t="shared" ref="A35:A43" si="7">IF(G34=G35,A34,A34+1)</f>
        <v>2</v>
      </c>
      <c r="B35" s="42" t="s">
        <v>95</v>
      </c>
      <c r="C35" s="44">
        <v>309</v>
      </c>
      <c r="D35" s="44">
        <v>119</v>
      </c>
      <c r="E35" s="18">
        <f>(D35-C35)/C35</f>
        <v>-0.61488673139158578</v>
      </c>
      <c r="F35" s="44">
        <v>928</v>
      </c>
      <c r="G35" s="44">
        <v>559</v>
      </c>
      <c r="H35" s="35">
        <f t="shared" si="6"/>
        <v>-0.39762931034482757</v>
      </c>
      <c r="J35" s="55"/>
      <c r="K35" s="55"/>
      <c r="L35" s="55"/>
      <c r="M35" s="55"/>
      <c r="N35" s="55"/>
      <c r="O35" s="55"/>
    </row>
    <row r="36" spans="1:15">
      <c r="A36" s="34">
        <f t="shared" si="7"/>
        <v>3</v>
      </c>
      <c r="B36" s="42" t="s">
        <v>87</v>
      </c>
      <c r="C36" s="44">
        <v>115</v>
      </c>
      <c r="D36" s="44">
        <v>145</v>
      </c>
      <c r="E36" s="18">
        <f>(D36-C36)/C36</f>
        <v>0.2608695652173913</v>
      </c>
      <c r="F36" s="44">
        <v>364</v>
      </c>
      <c r="G36" s="44">
        <v>325</v>
      </c>
      <c r="H36" s="35">
        <f t="shared" si="6"/>
        <v>-0.10714285714285714</v>
      </c>
      <c r="J36" s="55"/>
      <c r="K36" s="55"/>
      <c r="L36" s="55"/>
      <c r="M36" s="55"/>
      <c r="N36" s="55"/>
      <c r="O36" s="55"/>
    </row>
    <row r="37" spans="1:15">
      <c r="A37" s="34">
        <f t="shared" si="7"/>
        <v>4</v>
      </c>
      <c r="B37" s="42" t="s">
        <v>106</v>
      </c>
      <c r="C37" s="44">
        <v>0</v>
      </c>
      <c r="D37" s="44">
        <v>0</v>
      </c>
      <c r="E37" s="18" t="e">
        <f>(D37-C37)/C37</f>
        <v>#DIV/0!</v>
      </c>
      <c r="F37" s="44">
        <v>46</v>
      </c>
      <c r="G37" s="44">
        <v>303</v>
      </c>
      <c r="H37" s="35">
        <f t="shared" si="6"/>
        <v>5.5869565217391308</v>
      </c>
      <c r="J37" s="55"/>
      <c r="K37" s="55"/>
      <c r="L37" s="55"/>
      <c r="M37" s="55"/>
      <c r="N37" s="55"/>
      <c r="O37" s="55"/>
    </row>
    <row r="38" spans="1:15">
      <c r="A38" s="34">
        <f t="shared" si="7"/>
        <v>5</v>
      </c>
      <c r="B38" s="42" t="s">
        <v>129</v>
      </c>
      <c r="C38" s="44">
        <v>123</v>
      </c>
      <c r="D38" s="44">
        <v>69</v>
      </c>
      <c r="E38" s="18">
        <f>(D38-C38)/C38</f>
        <v>-0.43902439024390244</v>
      </c>
      <c r="F38" s="44">
        <v>321</v>
      </c>
      <c r="G38" s="44">
        <v>248</v>
      </c>
      <c r="H38" s="35">
        <f t="shared" si="6"/>
        <v>-0.22741433021806853</v>
      </c>
      <c r="J38" s="55"/>
      <c r="K38" s="55"/>
      <c r="L38" s="55"/>
      <c r="M38" s="55"/>
      <c r="N38" s="55"/>
      <c r="O38" s="55"/>
    </row>
    <row r="39" spans="1:15">
      <c r="A39" s="34">
        <f t="shared" si="7"/>
        <v>6</v>
      </c>
      <c r="B39" s="42" t="s">
        <v>107</v>
      </c>
      <c r="C39" s="44">
        <v>21</v>
      </c>
      <c r="D39" s="44">
        <v>16</v>
      </c>
      <c r="E39" s="18">
        <f t="shared" ref="E39:E41" si="8">(D39-C39)/C39</f>
        <v>-0.23809523809523808</v>
      </c>
      <c r="F39" s="44">
        <v>122</v>
      </c>
      <c r="G39" s="44">
        <v>190</v>
      </c>
      <c r="H39" s="35">
        <f t="shared" si="6"/>
        <v>0.55737704918032782</v>
      </c>
      <c r="J39" s="55"/>
      <c r="K39" s="55"/>
      <c r="L39" s="55"/>
      <c r="M39" s="55"/>
      <c r="N39" s="55"/>
      <c r="O39" s="55"/>
    </row>
    <row r="40" spans="1:15">
      <c r="A40" s="34">
        <f t="shared" si="7"/>
        <v>7</v>
      </c>
      <c r="B40" s="42" t="s">
        <v>130</v>
      </c>
      <c r="C40" s="44">
        <v>78</v>
      </c>
      <c r="D40" s="44">
        <v>13</v>
      </c>
      <c r="E40" s="18">
        <f t="shared" si="8"/>
        <v>-0.83333333333333337</v>
      </c>
      <c r="F40" s="44">
        <v>158</v>
      </c>
      <c r="G40" s="44">
        <v>189</v>
      </c>
      <c r="H40" s="35">
        <f t="shared" si="6"/>
        <v>0.19620253164556961</v>
      </c>
      <c r="J40" s="55"/>
      <c r="K40" s="55"/>
      <c r="L40" s="55"/>
      <c r="M40" s="55"/>
      <c r="N40" s="55"/>
      <c r="O40" s="55"/>
    </row>
    <row r="41" spans="1:15">
      <c r="A41" s="34">
        <f t="shared" si="7"/>
        <v>8</v>
      </c>
      <c r="B41" s="42" t="s">
        <v>108</v>
      </c>
      <c r="C41" s="44">
        <v>84</v>
      </c>
      <c r="D41" s="44">
        <v>79</v>
      </c>
      <c r="E41" s="18">
        <f t="shared" si="8"/>
        <v>-5.9523809523809521E-2</v>
      </c>
      <c r="F41" s="44">
        <v>202</v>
      </c>
      <c r="G41" s="44">
        <v>183</v>
      </c>
      <c r="H41" s="35">
        <f t="shared" si="6"/>
        <v>-9.405940594059406E-2</v>
      </c>
      <c r="J41" s="55"/>
      <c r="K41" s="55"/>
      <c r="L41" s="55"/>
      <c r="M41" s="55"/>
      <c r="N41" s="55"/>
      <c r="O41" s="55"/>
    </row>
    <row r="42" spans="1:15">
      <c r="A42" s="34">
        <f t="shared" si="7"/>
        <v>9</v>
      </c>
      <c r="B42" s="42" t="s">
        <v>85</v>
      </c>
      <c r="C42" s="44">
        <v>133</v>
      </c>
      <c r="D42" s="44">
        <v>53</v>
      </c>
      <c r="E42" s="18">
        <f>(D42-C42)/C42</f>
        <v>-0.60150375939849621</v>
      </c>
      <c r="F42" s="44">
        <v>167</v>
      </c>
      <c r="G42" s="44">
        <v>177</v>
      </c>
      <c r="H42" s="35">
        <f t="shared" si="6"/>
        <v>5.9880239520958084E-2</v>
      </c>
      <c r="J42" s="55"/>
      <c r="K42" s="55"/>
      <c r="L42" s="55"/>
      <c r="M42" s="55"/>
      <c r="N42" s="55"/>
      <c r="O42" s="55"/>
    </row>
    <row r="43" spans="1:15" ht="18" thickBot="1">
      <c r="A43" s="36">
        <f t="shared" si="7"/>
        <v>10</v>
      </c>
      <c r="B43" s="43" t="s">
        <v>109</v>
      </c>
      <c r="C43" s="45">
        <v>10</v>
      </c>
      <c r="D43" s="45">
        <v>42</v>
      </c>
      <c r="E43" s="38"/>
      <c r="F43" s="45">
        <v>132</v>
      </c>
      <c r="G43" s="45">
        <v>174</v>
      </c>
      <c r="H43" s="39"/>
      <c r="J43" s="55"/>
      <c r="K43" s="55"/>
      <c r="L43" s="55"/>
      <c r="M43" s="55"/>
      <c r="N43" s="55"/>
      <c r="O43" s="55"/>
    </row>
  </sheetData>
  <mergeCells count="17">
    <mergeCell ref="A1:H1"/>
    <mergeCell ref="A2:H2"/>
    <mergeCell ref="A3:H3"/>
    <mergeCell ref="A4:A5"/>
    <mergeCell ref="B4:B5"/>
    <mergeCell ref="C4:E4"/>
    <mergeCell ref="F4:H4"/>
    <mergeCell ref="A17:H17"/>
    <mergeCell ref="A18:A19"/>
    <mergeCell ref="B18:B19"/>
    <mergeCell ref="C18:E18"/>
    <mergeCell ref="F18:H18"/>
    <mergeCell ref="A31:H31"/>
    <mergeCell ref="A32:A33"/>
    <mergeCell ref="B32:B33"/>
    <mergeCell ref="C32:E32"/>
    <mergeCell ref="F32:H32"/>
  </mergeCells>
  <phoneticPr fontId="2" type="noConversion"/>
  <pageMargins left="0.7" right="0.7" top="0.75" bottom="0.75" header="0.3" footer="0.3"/>
  <pageSetup paperSize="9" scale="7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O42"/>
  <sheetViews>
    <sheetView view="pageBreakPreview" zoomScaleSheetLayoutView="100" workbookViewId="0">
      <selection activeCell="G36" sqref="G36"/>
    </sheetView>
  </sheetViews>
  <sheetFormatPr defaultRowHeight="17.25"/>
  <cols>
    <col min="1" max="1" width="8.88671875" style="17"/>
    <col min="2" max="2" width="18" style="17" customWidth="1"/>
    <col min="3" max="257" width="8.88671875" style="17"/>
    <col min="258" max="258" width="18" style="17" customWidth="1"/>
    <col min="259" max="513" width="8.88671875" style="17"/>
    <col min="514" max="514" width="18" style="17" customWidth="1"/>
    <col min="515" max="769" width="8.88671875" style="17"/>
    <col min="770" max="770" width="18" style="17" customWidth="1"/>
    <col min="771" max="1025" width="8.88671875" style="17"/>
    <col min="1026" max="1026" width="18" style="17" customWidth="1"/>
    <col min="1027" max="1281" width="8.88671875" style="17"/>
    <col min="1282" max="1282" width="18" style="17" customWidth="1"/>
    <col min="1283" max="1537" width="8.88671875" style="17"/>
    <col min="1538" max="1538" width="18" style="17" customWidth="1"/>
    <col min="1539" max="1793" width="8.88671875" style="17"/>
    <col min="1794" max="1794" width="18" style="17" customWidth="1"/>
    <col min="1795" max="2049" width="8.88671875" style="17"/>
    <col min="2050" max="2050" width="18" style="17" customWidth="1"/>
    <col min="2051" max="2305" width="8.88671875" style="17"/>
    <col min="2306" max="2306" width="18" style="17" customWidth="1"/>
    <col min="2307" max="2561" width="8.88671875" style="17"/>
    <col min="2562" max="2562" width="18" style="17" customWidth="1"/>
    <col min="2563" max="2817" width="8.88671875" style="17"/>
    <col min="2818" max="2818" width="18" style="17" customWidth="1"/>
    <col min="2819" max="3073" width="8.88671875" style="17"/>
    <col min="3074" max="3074" width="18" style="17" customWidth="1"/>
    <col min="3075" max="3329" width="8.88671875" style="17"/>
    <col min="3330" max="3330" width="18" style="17" customWidth="1"/>
    <col min="3331" max="3585" width="8.88671875" style="17"/>
    <col min="3586" max="3586" width="18" style="17" customWidth="1"/>
    <col min="3587" max="3841" width="8.88671875" style="17"/>
    <col min="3842" max="3842" width="18" style="17" customWidth="1"/>
    <col min="3843" max="4097" width="8.88671875" style="17"/>
    <col min="4098" max="4098" width="18" style="17" customWidth="1"/>
    <col min="4099" max="4353" width="8.88671875" style="17"/>
    <col min="4354" max="4354" width="18" style="17" customWidth="1"/>
    <col min="4355" max="4609" width="8.88671875" style="17"/>
    <col min="4610" max="4610" width="18" style="17" customWidth="1"/>
    <col min="4611" max="4865" width="8.88671875" style="17"/>
    <col min="4866" max="4866" width="18" style="17" customWidth="1"/>
    <col min="4867" max="5121" width="8.88671875" style="17"/>
    <col min="5122" max="5122" width="18" style="17" customWidth="1"/>
    <col min="5123" max="5377" width="8.88671875" style="17"/>
    <col min="5378" max="5378" width="18" style="17" customWidth="1"/>
    <col min="5379" max="5633" width="8.88671875" style="17"/>
    <col min="5634" max="5634" width="18" style="17" customWidth="1"/>
    <col min="5635" max="5889" width="8.88671875" style="17"/>
    <col min="5890" max="5890" width="18" style="17" customWidth="1"/>
    <col min="5891" max="6145" width="8.88671875" style="17"/>
    <col min="6146" max="6146" width="18" style="17" customWidth="1"/>
    <col min="6147" max="6401" width="8.88671875" style="17"/>
    <col min="6402" max="6402" width="18" style="17" customWidth="1"/>
    <col min="6403" max="6657" width="8.88671875" style="17"/>
    <col min="6658" max="6658" width="18" style="17" customWidth="1"/>
    <col min="6659" max="6913" width="8.88671875" style="17"/>
    <col min="6914" max="6914" width="18" style="17" customWidth="1"/>
    <col min="6915" max="7169" width="8.88671875" style="17"/>
    <col min="7170" max="7170" width="18" style="17" customWidth="1"/>
    <col min="7171" max="7425" width="8.88671875" style="17"/>
    <col min="7426" max="7426" width="18" style="17" customWidth="1"/>
    <col min="7427" max="7681" width="8.88671875" style="17"/>
    <col min="7682" max="7682" width="18" style="17" customWidth="1"/>
    <col min="7683" max="7937" width="8.88671875" style="17"/>
    <col min="7938" max="7938" width="18" style="17" customWidth="1"/>
    <col min="7939" max="8193" width="8.88671875" style="17"/>
    <col min="8194" max="8194" width="18" style="17" customWidth="1"/>
    <col min="8195" max="8449" width="8.88671875" style="17"/>
    <col min="8450" max="8450" width="18" style="17" customWidth="1"/>
    <col min="8451" max="8705" width="8.88671875" style="17"/>
    <col min="8706" max="8706" width="18" style="17" customWidth="1"/>
    <col min="8707" max="8961" width="8.88671875" style="17"/>
    <col min="8962" max="8962" width="18" style="17" customWidth="1"/>
    <col min="8963" max="9217" width="8.88671875" style="17"/>
    <col min="9218" max="9218" width="18" style="17" customWidth="1"/>
    <col min="9219" max="9473" width="8.88671875" style="17"/>
    <col min="9474" max="9474" width="18" style="17" customWidth="1"/>
    <col min="9475" max="9729" width="8.88671875" style="17"/>
    <col min="9730" max="9730" width="18" style="17" customWidth="1"/>
    <col min="9731" max="9985" width="8.88671875" style="17"/>
    <col min="9986" max="9986" width="18" style="17" customWidth="1"/>
    <col min="9987" max="10241" width="8.88671875" style="17"/>
    <col min="10242" max="10242" width="18" style="17" customWidth="1"/>
    <col min="10243" max="10497" width="8.88671875" style="17"/>
    <col min="10498" max="10498" width="18" style="17" customWidth="1"/>
    <col min="10499" max="10753" width="8.88671875" style="17"/>
    <col min="10754" max="10754" width="18" style="17" customWidth="1"/>
    <col min="10755" max="11009" width="8.88671875" style="17"/>
    <col min="11010" max="11010" width="18" style="17" customWidth="1"/>
    <col min="11011" max="11265" width="8.88671875" style="17"/>
    <col min="11266" max="11266" width="18" style="17" customWidth="1"/>
    <col min="11267" max="11521" width="8.88671875" style="17"/>
    <col min="11522" max="11522" width="18" style="17" customWidth="1"/>
    <col min="11523" max="11777" width="8.88671875" style="17"/>
    <col min="11778" max="11778" width="18" style="17" customWidth="1"/>
    <col min="11779" max="12033" width="8.88671875" style="17"/>
    <col min="12034" max="12034" width="18" style="17" customWidth="1"/>
    <col min="12035" max="12289" width="8.88671875" style="17"/>
    <col min="12290" max="12290" width="18" style="17" customWidth="1"/>
    <col min="12291" max="12545" width="8.88671875" style="17"/>
    <col min="12546" max="12546" width="18" style="17" customWidth="1"/>
    <col min="12547" max="12801" width="8.88671875" style="17"/>
    <col min="12802" max="12802" width="18" style="17" customWidth="1"/>
    <col min="12803" max="13057" width="8.88671875" style="17"/>
    <col min="13058" max="13058" width="18" style="17" customWidth="1"/>
    <col min="13059" max="13313" width="8.88671875" style="17"/>
    <col min="13314" max="13314" width="18" style="17" customWidth="1"/>
    <col min="13315" max="13569" width="8.88671875" style="17"/>
    <col min="13570" max="13570" width="18" style="17" customWidth="1"/>
    <col min="13571" max="13825" width="8.88671875" style="17"/>
    <col min="13826" max="13826" width="18" style="17" customWidth="1"/>
    <col min="13827" max="14081" width="8.88671875" style="17"/>
    <col min="14082" max="14082" width="18" style="17" customWidth="1"/>
    <col min="14083" max="14337" width="8.88671875" style="17"/>
    <col min="14338" max="14338" width="18" style="17" customWidth="1"/>
    <col min="14339" max="14593" width="8.88671875" style="17"/>
    <col min="14594" max="14594" width="18" style="17" customWidth="1"/>
    <col min="14595" max="14849" width="8.88671875" style="17"/>
    <col min="14850" max="14850" width="18" style="17" customWidth="1"/>
    <col min="14851" max="15105" width="8.88671875" style="17"/>
    <col min="15106" max="15106" width="18" style="17" customWidth="1"/>
    <col min="15107" max="15361" width="8.88671875" style="17"/>
    <col min="15362" max="15362" width="18" style="17" customWidth="1"/>
    <col min="15363" max="15617" width="8.88671875" style="17"/>
    <col min="15618" max="15618" width="18" style="17" customWidth="1"/>
    <col min="15619" max="15873" width="8.88671875" style="17"/>
    <col min="15874" max="15874" width="18" style="17" customWidth="1"/>
    <col min="15875" max="16129" width="8.88671875" style="17"/>
    <col min="16130" max="16130" width="18" style="17" customWidth="1"/>
    <col min="16131" max="16384" width="8.88671875" style="17"/>
  </cols>
  <sheetData>
    <row r="1" spans="1:14" ht="20.25">
      <c r="A1" s="51" t="s">
        <v>120</v>
      </c>
      <c r="B1" s="51"/>
      <c r="C1" s="51"/>
      <c r="D1" s="51"/>
      <c r="E1" s="51"/>
      <c r="F1" s="51"/>
      <c r="G1" s="51"/>
      <c r="H1" s="51"/>
    </row>
    <row r="2" spans="1:14" ht="18" thickBot="1">
      <c r="A2" s="261" t="s">
        <v>121</v>
      </c>
      <c r="B2" s="261"/>
      <c r="C2" s="261"/>
      <c r="D2" s="261"/>
      <c r="E2" s="261"/>
      <c r="F2" s="261"/>
      <c r="G2" s="261"/>
      <c r="H2" s="261"/>
    </row>
    <row r="3" spans="1:14">
      <c r="A3" s="253" t="s">
        <v>83</v>
      </c>
      <c r="B3" s="255" t="s">
        <v>122</v>
      </c>
      <c r="C3" s="255" t="s">
        <v>134</v>
      </c>
      <c r="D3" s="255"/>
      <c r="E3" s="255"/>
      <c r="F3" s="255" t="s">
        <v>5</v>
      </c>
      <c r="G3" s="255"/>
      <c r="H3" s="256"/>
    </row>
    <row r="4" spans="1:14">
      <c r="A4" s="254"/>
      <c r="B4" s="235"/>
      <c r="C4" s="50" t="s">
        <v>123</v>
      </c>
      <c r="D4" s="50" t="s">
        <v>124</v>
      </c>
      <c r="E4" s="50" t="s">
        <v>6</v>
      </c>
      <c r="F4" s="50" t="s">
        <v>123</v>
      </c>
      <c r="G4" s="50" t="s">
        <v>124</v>
      </c>
      <c r="H4" s="41" t="s">
        <v>6</v>
      </c>
    </row>
    <row r="5" spans="1:14">
      <c r="A5" s="34">
        <f t="shared" ref="A5:A14" si="0">RANK(G5,$G$5:$G$14)</f>
        <v>1</v>
      </c>
      <c r="B5" s="42" t="s">
        <v>279</v>
      </c>
      <c r="C5" s="30">
        <v>306</v>
      </c>
      <c r="D5" s="30">
        <v>307</v>
      </c>
      <c r="E5" s="18">
        <f t="shared" ref="E5:E14" si="1">(D5-C5)/C5</f>
        <v>3.2679738562091504E-3</v>
      </c>
      <c r="F5" s="30">
        <v>904</v>
      </c>
      <c r="G5" s="30">
        <v>1067</v>
      </c>
      <c r="H5" s="35">
        <f t="shared" ref="H5:H14" si="2">(G5-F5)/F5</f>
        <v>0.18030973451327434</v>
      </c>
    </row>
    <row r="6" spans="1:14">
      <c r="A6" s="34">
        <f t="shared" si="0"/>
        <v>2</v>
      </c>
      <c r="B6" s="42" t="s">
        <v>280</v>
      </c>
      <c r="C6" s="30">
        <v>46</v>
      </c>
      <c r="D6" s="30">
        <v>91</v>
      </c>
      <c r="E6" s="18">
        <f t="shared" si="1"/>
        <v>0.97826086956521741</v>
      </c>
      <c r="F6" s="30">
        <v>236</v>
      </c>
      <c r="G6" s="30">
        <v>430</v>
      </c>
      <c r="H6" s="35">
        <f t="shared" si="2"/>
        <v>0.82203389830508478</v>
      </c>
    </row>
    <row r="7" spans="1:14">
      <c r="A7" s="34">
        <f t="shared" si="0"/>
        <v>3</v>
      </c>
      <c r="B7" s="42" t="s">
        <v>281</v>
      </c>
      <c r="C7" s="30">
        <v>108</v>
      </c>
      <c r="D7" s="30">
        <v>107</v>
      </c>
      <c r="E7" s="18">
        <f t="shared" si="1"/>
        <v>-9.2592592592592587E-3</v>
      </c>
      <c r="F7" s="30">
        <v>287</v>
      </c>
      <c r="G7" s="30">
        <v>350</v>
      </c>
      <c r="H7" s="35">
        <f t="shared" si="2"/>
        <v>0.21951219512195122</v>
      </c>
    </row>
    <row r="8" spans="1:14">
      <c r="A8" s="34">
        <f t="shared" si="0"/>
        <v>4</v>
      </c>
      <c r="B8" s="42" t="s">
        <v>282</v>
      </c>
      <c r="C8" s="30">
        <v>101</v>
      </c>
      <c r="D8" s="30">
        <v>137</v>
      </c>
      <c r="E8" s="18">
        <f t="shared" si="1"/>
        <v>0.35643564356435642</v>
      </c>
      <c r="F8" s="30">
        <v>312</v>
      </c>
      <c r="G8" s="30">
        <v>308</v>
      </c>
      <c r="H8" s="35">
        <f t="shared" si="2"/>
        <v>-1.282051282051282E-2</v>
      </c>
    </row>
    <row r="9" spans="1:14">
      <c r="A9" s="34">
        <f t="shared" si="0"/>
        <v>5</v>
      </c>
      <c r="B9" s="42" t="s">
        <v>283</v>
      </c>
      <c r="C9" s="30">
        <v>114</v>
      </c>
      <c r="D9" s="30">
        <v>113</v>
      </c>
      <c r="E9" s="18">
        <f t="shared" si="1"/>
        <v>-8.771929824561403E-3</v>
      </c>
      <c r="F9" s="30">
        <v>275</v>
      </c>
      <c r="G9" s="30">
        <v>305</v>
      </c>
      <c r="H9" s="35">
        <f t="shared" si="2"/>
        <v>0.10909090909090909</v>
      </c>
    </row>
    <row r="10" spans="1:14">
      <c r="A10" s="34">
        <f t="shared" si="0"/>
        <v>5</v>
      </c>
      <c r="B10" s="42" t="s">
        <v>284</v>
      </c>
      <c r="C10" s="30">
        <v>50</v>
      </c>
      <c r="D10" s="30">
        <v>76</v>
      </c>
      <c r="E10" s="18">
        <f t="shared" si="1"/>
        <v>0.52</v>
      </c>
      <c r="F10" s="30">
        <v>173</v>
      </c>
      <c r="G10" s="30">
        <v>305</v>
      </c>
      <c r="H10" s="35">
        <f t="shared" si="2"/>
        <v>0.76300578034682076</v>
      </c>
    </row>
    <row r="11" spans="1:14">
      <c r="A11" s="34">
        <f t="shared" si="0"/>
        <v>7</v>
      </c>
      <c r="B11" s="42" t="s">
        <v>285</v>
      </c>
      <c r="C11" s="30">
        <v>97</v>
      </c>
      <c r="D11" s="30">
        <v>89</v>
      </c>
      <c r="E11" s="18">
        <f t="shared" si="1"/>
        <v>-8.247422680412371E-2</v>
      </c>
      <c r="F11" s="30">
        <v>295</v>
      </c>
      <c r="G11" s="30">
        <v>288</v>
      </c>
      <c r="H11" s="35">
        <f t="shared" si="2"/>
        <v>-2.3728813559322035E-2</v>
      </c>
    </row>
    <row r="12" spans="1:14">
      <c r="A12" s="34">
        <f t="shared" si="0"/>
        <v>8</v>
      </c>
      <c r="B12" s="42" t="s">
        <v>286</v>
      </c>
      <c r="C12" s="30">
        <v>96</v>
      </c>
      <c r="D12" s="30">
        <v>93</v>
      </c>
      <c r="E12" s="18">
        <f t="shared" si="1"/>
        <v>-3.125E-2</v>
      </c>
      <c r="F12" s="30">
        <v>297</v>
      </c>
      <c r="G12" s="30">
        <v>283</v>
      </c>
      <c r="H12" s="35">
        <f t="shared" si="2"/>
        <v>-4.7138047138047139E-2</v>
      </c>
    </row>
    <row r="13" spans="1:14">
      <c r="A13" s="34">
        <f t="shared" si="0"/>
        <v>9</v>
      </c>
      <c r="B13" s="42" t="s">
        <v>287</v>
      </c>
      <c r="C13" s="30">
        <v>69</v>
      </c>
      <c r="D13" s="30">
        <v>97</v>
      </c>
      <c r="E13" s="18">
        <f t="shared" si="1"/>
        <v>0.40579710144927539</v>
      </c>
      <c r="F13" s="30">
        <v>216</v>
      </c>
      <c r="G13" s="30">
        <v>282</v>
      </c>
      <c r="H13" s="35">
        <f t="shared" si="2"/>
        <v>0.30555555555555558</v>
      </c>
    </row>
    <row r="14" spans="1:14" ht="18" thickBot="1">
      <c r="A14" s="36">
        <f t="shared" si="0"/>
        <v>10</v>
      </c>
      <c r="B14" s="43" t="s">
        <v>288</v>
      </c>
      <c r="C14" s="37">
        <v>87</v>
      </c>
      <c r="D14" s="37">
        <v>83</v>
      </c>
      <c r="E14" s="38">
        <f t="shared" si="1"/>
        <v>-4.5977011494252873E-2</v>
      </c>
      <c r="F14" s="37">
        <v>237</v>
      </c>
      <c r="G14" s="37">
        <v>248</v>
      </c>
      <c r="H14" s="39">
        <f t="shared" si="2"/>
        <v>4.6413502109704644E-2</v>
      </c>
    </row>
    <row r="15" spans="1:14">
      <c r="A15" s="3"/>
      <c r="B15" s="3"/>
      <c r="C15" s="40"/>
      <c r="D15" s="40"/>
      <c r="E15" s="3"/>
      <c r="F15" s="40"/>
      <c r="G15" s="40"/>
      <c r="H15" s="3"/>
    </row>
    <row r="16" spans="1:14" s="15" customFormat="1" ht="21" thickBot="1">
      <c r="A16" s="261" t="s">
        <v>125</v>
      </c>
      <c r="B16" s="261"/>
      <c r="C16" s="261"/>
      <c r="D16" s="261"/>
      <c r="E16" s="261"/>
      <c r="F16" s="261"/>
      <c r="G16" s="261"/>
      <c r="H16" s="261"/>
      <c r="J16" s="17"/>
      <c r="K16" s="17"/>
      <c r="L16" s="17"/>
      <c r="M16" s="17"/>
      <c r="N16" s="17"/>
    </row>
    <row r="17" spans="1:15" ht="20.25">
      <c r="A17" s="253" t="s">
        <v>83</v>
      </c>
      <c r="B17" s="255" t="s">
        <v>122</v>
      </c>
      <c r="C17" s="255" t="s">
        <v>134</v>
      </c>
      <c r="D17" s="255"/>
      <c r="E17" s="255"/>
      <c r="F17" s="255" t="s">
        <v>5</v>
      </c>
      <c r="G17" s="255"/>
      <c r="H17" s="256"/>
      <c r="J17" s="15"/>
      <c r="K17" s="15"/>
      <c r="L17" s="15"/>
      <c r="M17" s="15"/>
      <c r="N17" s="15"/>
      <c r="O17" s="15"/>
    </row>
    <row r="18" spans="1:15">
      <c r="A18" s="254"/>
      <c r="B18" s="235"/>
      <c r="C18" s="50" t="s">
        <v>123</v>
      </c>
      <c r="D18" s="50" t="s">
        <v>124</v>
      </c>
      <c r="E18" s="50" t="s">
        <v>6</v>
      </c>
      <c r="F18" s="50" t="s">
        <v>123</v>
      </c>
      <c r="G18" s="50" t="s">
        <v>124</v>
      </c>
      <c r="H18" s="41" t="s">
        <v>6</v>
      </c>
    </row>
    <row r="19" spans="1:15">
      <c r="A19" s="34">
        <f t="shared" ref="A19:A28" si="3">RANK(G19,$G$19:$G$28)</f>
        <v>1</v>
      </c>
      <c r="B19" s="42" t="s">
        <v>289</v>
      </c>
      <c r="C19" s="30">
        <v>4</v>
      </c>
      <c r="D19" s="30">
        <v>58</v>
      </c>
      <c r="E19" s="18"/>
      <c r="F19" s="30">
        <v>21</v>
      </c>
      <c r="G19" s="30">
        <v>98</v>
      </c>
      <c r="H19" s="35">
        <f t="shared" ref="H19:H28" si="4">(G19-F19)/F19</f>
        <v>3.6666666666666665</v>
      </c>
    </row>
    <row r="20" spans="1:15">
      <c r="A20" s="34">
        <f t="shared" si="3"/>
        <v>2</v>
      </c>
      <c r="B20" s="42" t="s">
        <v>290</v>
      </c>
      <c r="C20" s="30">
        <v>1</v>
      </c>
      <c r="D20" s="30">
        <v>54</v>
      </c>
      <c r="E20" s="18">
        <f t="shared" ref="E20:E28" si="5">(D20-C20)/C20</f>
        <v>53</v>
      </c>
      <c r="F20" s="30">
        <v>29</v>
      </c>
      <c r="G20" s="30">
        <v>55</v>
      </c>
      <c r="H20" s="35">
        <f t="shared" si="4"/>
        <v>0.89655172413793105</v>
      </c>
    </row>
    <row r="21" spans="1:15">
      <c r="A21" s="34">
        <f t="shared" si="3"/>
        <v>3</v>
      </c>
      <c r="B21" s="42" t="s">
        <v>291</v>
      </c>
      <c r="C21" s="30">
        <v>32</v>
      </c>
      <c r="D21" s="30">
        <v>14</v>
      </c>
      <c r="E21" s="18">
        <f t="shared" si="5"/>
        <v>-0.5625</v>
      </c>
      <c r="F21" s="30">
        <v>72</v>
      </c>
      <c r="G21" s="30">
        <v>46</v>
      </c>
      <c r="H21" s="35">
        <f t="shared" si="4"/>
        <v>-0.3611111111111111</v>
      </c>
    </row>
    <row r="22" spans="1:15">
      <c r="A22" s="34">
        <f t="shared" si="3"/>
        <v>4</v>
      </c>
      <c r="B22" s="42" t="s">
        <v>292</v>
      </c>
      <c r="C22" s="30">
        <v>0</v>
      </c>
      <c r="D22" s="30">
        <v>7</v>
      </c>
      <c r="E22" s="18" t="e">
        <f t="shared" si="5"/>
        <v>#DIV/0!</v>
      </c>
      <c r="F22" s="30">
        <v>16</v>
      </c>
      <c r="G22" s="30">
        <v>43</v>
      </c>
      <c r="H22" s="35">
        <f t="shared" si="4"/>
        <v>1.6875</v>
      </c>
    </row>
    <row r="23" spans="1:15">
      <c r="A23" s="34">
        <f t="shared" si="3"/>
        <v>4</v>
      </c>
      <c r="B23" s="42" t="s">
        <v>126</v>
      </c>
      <c r="C23" s="30">
        <v>14</v>
      </c>
      <c r="D23" s="30">
        <v>13</v>
      </c>
      <c r="E23" s="18"/>
      <c r="F23" s="30">
        <v>53</v>
      </c>
      <c r="G23" s="30">
        <v>43</v>
      </c>
      <c r="H23" s="35"/>
    </row>
    <row r="24" spans="1:15" ht="20.25">
      <c r="A24" s="34">
        <f t="shared" si="3"/>
        <v>6</v>
      </c>
      <c r="B24" s="42" t="s">
        <v>133</v>
      </c>
      <c r="C24" s="30">
        <v>7</v>
      </c>
      <c r="D24" s="30">
        <v>9</v>
      </c>
      <c r="E24" s="18">
        <f t="shared" si="5"/>
        <v>0.2857142857142857</v>
      </c>
      <c r="F24" s="30">
        <v>26</v>
      </c>
      <c r="G24" s="30">
        <v>36</v>
      </c>
      <c r="H24" s="35">
        <f t="shared" si="4"/>
        <v>0.38461538461538464</v>
      </c>
      <c r="J24" s="15"/>
      <c r="K24" s="15"/>
      <c r="L24" s="15"/>
      <c r="M24" s="15"/>
      <c r="N24" s="15"/>
      <c r="O24" s="15"/>
    </row>
    <row r="25" spans="1:15">
      <c r="A25" s="34">
        <f t="shared" si="3"/>
        <v>7</v>
      </c>
      <c r="B25" s="42" t="s">
        <v>293</v>
      </c>
      <c r="C25" s="30">
        <v>1</v>
      </c>
      <c r="D25" s="30">
        <v>1</v>
      </c>
      <c r="E25" s="18">
        <f t="shared" si="5"/>
        <v>0</v>
      </c>
      <c r="F25" s="30">
        <v>3</v>
      </c>
      <c r="G25" s="30">
        <v>35</v>
      </c>
      <c r="H25" s="35">
        <f t="shared" si="4"/>
        <v>10.666666666666666</v>
      </c>
    </row>
    <row r="26" spans="1:15">
      <c r="A26" s="34">
        <f t="shared" si="3"/>
        <v>8</v>
      </c>
      <c r="B26" s="42" t="s">
        <v>294</v>
      </c>
      <c r="C26" s="30">
        <v>0</v>
      </c>
      <c r="D26" s="30">
        <v>25</v>
      </c>
      <c r="E26" s="18" t="e">
        <f t="shared" si="5"/>
        <v>#DIV/0!</v>
      </c>
      <c r="F26" s="30">
        <v>0</v>
      </c>
      <c r="G26" s="30">
        <v>34</v>
      </c>
      <c r="H26" s="35" t="e">
        <f t="shared" si="4"/>
        <v>#DIV/0!</v>
      </c>
    </row>
    <row r="27" spans="1:15">
      <c r="A27" s="34">
        <f t="shared" si="3"/>
        <v>9</v>
      </c>
      <c r="B27" s="42" t="s">
        <v>295</v>
      </c>
      <c r="C27" s="30">
        <v>14</v>
      </c>
      <c r="D27" s="30">
        <v>8</v>
      </c>
      <c r="E27" s="18"/>
      <c r="F27" s="30">
        <v>50</v>
      </c>
      <c r="G27" s="30">
        <v>32</v>
      </c>
      <c r="H27" s="35"/>
    </row>
    <row r="28" spans="1:15" ht="18" thickBot="1">
      <c r="A28" s="36">
        <f t="shared" si="3"/>
        <v>10</v>
      </c>
      <c r="B28" s="43" t="s">
        <v>296</v>
      </c>
      <c r="C28" s="37">
        <v>0</v>
      </c>
      <c r="D28" s="37">
        <v>0</v>
      </c>
      <c r="E28" s="38" t="e">
        <f t="shared" si="5"/>
        <v>#DIV/0!</v>
      </c>
      <c r="F28" s="37">
        <v>0</v>
      </c>
      <c r="G28" s="37">
        <v>31</v>
      </c>
      <c r="H28" s="39" t="e">
        <f t="shared" si="4"/>
        <v>#DIV/0!</v>
      </c>
    </row>
    <row r="29" spans="1:15">
      <c r="A29" s="3"/>
      <c r="B29" s="3"/>
      <c r="C29" s="3"/>
      <c r="D29" s="3"/>
      <c r="E29" s="3"/>
      <c r="F29" s="3"/>
      <c r="G29" s="3"/>
      <c r="H29" s="3"/>
    </row>
    <row r="30" spans="1:15" s="15" customFormat="1" ht="21" thickBot="1">
      <c r="A30" s="261" t="s">
        <v>127</v>
      </c>
      <c r="B30" s="261"/>
      <c r="C30" s="261"/>
      <c r="D30" s="261"/>
      <c r="E30" s="261"/>
      <c r="F30" s="261"/>
      <c r="G30" s="261"/>
      <c r="H30" s="261"/>
      <c r="J30" s="17"/>
      <c r="K30" s="17"/>
      <c r="L30" s="17"/>
      <c r="M30" s="17"/>
      <c r="N30" s="17"/>
      <c r="O30" s="17"/>
    </row>
    <row r="31" spans="1:15">
      <c r="A31" s="253" t="s">
        <v>83</v>
      </c>
      <c r="B31" s="255" t="s">
        <v>122</v>
      </c>
      <c r="C31" s="255" t="s">
        <v>134</v>
      </c>
      <c r="D31" s="255"/>
      <c r="E31" s="255"/>
      <c r="F31" s="255" t="s">
        <v>5</v>
      </c>
      <c r="G31" s="255"/>
      <c r="H31" s="256"/>
    </row>
    <row r="32" spans="1:15">
      <c r="A32" s="254"/>
      <c r="B32" s="235"/>
      <c r="C32" s="50" t="s">
        <v>123</v>
      </c>
      <c r="D32" s="50" t="s">
        <v>124</v>
      </c>
      <c r="E32" s="50" t="s">
        <v>6</v>
      </c>
      <c r="F32" s="50" t="s">
        <v>123</v>
      </c>
      <c r="G32" s="50" t="s">
        <v>124</v>
      </c>
      <c r="H32" s="41" t="s">
        <v>6</v>
      </c>
      <c r="J32" s="55"/>
      <c r="K32" s="55"/>
      <c r="L32" s="55"/>
      <c r="M32" s="55"/>
      <c r="N32" s="55"/>
      <c r="O32" s="55"/>
    </row>
    <row r="33" spans="1:15">
      <c r="A33" s="34">
        <f>RANK(G33,$G$33:$G$42)</f>
        <v>1</v>
      </c>
      <c r="B33" s="42" t="s">
        <v>255</v>
      </c>
      <c r="C33" s="30">
        <v>0</v>
      </c>
      <c r="D33" s="30">
        <v>0</v>
      </c>
      <c r="E33" s="18" t="e">
        <f t="shared" ref="E33:E41" si="6">(D33-C33)/C33</f>
        <v>#DIV/0!</v>
      </c>
      <c r="F33" s="30">
        <v>74</v>
      </c>
      <c r="G33" s="30">
        <v>57</v>
      </c>
      <c r="H33" s="35">
        <f t="shared" ref="H33:H42" si="7">(G33-F33)/F33</f>
        <v>-0.22972972972972974</v>
      </c>
      <c r="J33" s="55"/>
      <c r="K33" s="55"/>
      <c r="L33" s="55"/>
      <c r="M33" s="55"/>
      <c r="N33" s="55"/>
      <c r="O33" s="55"/>
    </row>
    <row r="34" spans="1:15">
      <c r="A34" s="34">
        <f t="shared" ref="A34:A42" si="8">RANK(G34,$G$33:$G$42)</f>
        <v>2</v>
      </c>
      <c r="B34" s="42" t="s">
        <v>265</v>
      </c>
      <c r="C34" s="30">
        <v>8</v>
      </c>
      <c r="D34" s="30">
        <v>1</v>
      </c>
      <c r="E34" s="18">
        <f t="shared" si="6"/>
        <v>-0.875</v>
      </c>
      <c r="F34" s="30">
        <v>18</v>
      </c>
      <c r="G34" s="30">
        <v>43</v>
      </c>
      <c r="H34" s="35">
        <f t="shared" si="7"/>
        <v>1.3888888888888888</v>
      </c>
      <c r="J34" s="55"/>
      <c r="K34" s="55"/>
      <c r="L34" s="55"/>
      <c r="M34" s="55"/>
      <c r="N34" s="55"/>
      <c r="O34" s="55"/>
    </row>
    <row r="35" spans="1:15">
      <c r="A35" s="34">
        <f t="shared" si="8"/>
        <v>3</v>
      </c>
      <c r="B35" s="42" t="s">
        <v>264</v>
      </c>
      <c r="C35" s="30">
        <v>2</v>
      </c>
      <c r="D35" s="30">
        <v>0</v>
      </c>
      <c r="E35" s="18">
        <f>(D35-C35)/C35</f>
        <v>-1</v>
      </c>
      <c r="F35" s="30">
        <v>19</v>
      </c>
      <c r="G35" s="30">
        <v>28</v>
      </c>
      <c r="H35" s="35">
        <f t="shared" si="7"/>
        <v>0.47368421052631576</v>
      </c>
      <c r="J35" s="55"/>
      <c r="K35" s="55"/>
      <c r="L35" s="55"/>
      <c r="M35" s="55"/>
      <c r="N35" s="55"/>
      <c r="O35" s="55"/>
    </row>
    <row r="36" spans="1:15">
      <c r="A36" s="34">
        <f t="shared" si="8"/>
        <v>4</v>
      </c>
      <c r="B36" s="42" t="s">
        <v>297</v>
      </c>
      <c r="C36" s="30">
        <v>0</v>
      </c>
      <c r="D36" s="30">
        <v>0</v>
      </c>
      <c r="E36" s="18"/>
      <c r="F36" s="30">
        <v>0</v>
      </c>
      <c r="G36" s="30">
        <v>24</v>
      </c>
      <c r="H36" s="35"/>
      <c r="J36" s="55"/>
      <c r="K36" s="55"/>
      <c r="L36" s="55"/>
      <c r="M36" s="55"/>
      <c r="N36" s="55"/>
      <c r="O36" s="55"/>
    </row>
    <row r="37" spans="1:15">
      <c r="A37" s="34">
        <f t="shared" si="8"/>
        <v>5</v>
      </c>
      <c r="B37" s="42" t="s">
        <v>298</v>
      </c>
      <c r="C37" s="30">
        <v>2</v>
      </c>
      <c r="D37" s="30">
        <v>0</v>
      </c>
      <c r="E37" s="18"/>
      <c r="F37" s="30">
        <v>5</v>
      </c>
      <c r="G37" s="30">
        <v>22</v>
      </c>
      <c r="H37" s="35">
        <f t="shared" si="7"/>
        <v>3.4</v>
      </c>
      <c r="J37" s="55"/>
      <c r="K37" s="55"/>
      <c r="L37" s="55"/>
      <c r="M37" s="55"/>
      <c r="N37" s="55"/>
      <c r="O37" s="55"/>
    </row>
    <row r="38" spans="1:15">
      <c r="A38" s="34">
        <f t="shared" si="8"/>
        <v>5</v>
      </c>
      <c r="B38" s="42" t="s">
        <v>258</v>
      </c>
      <c r="C38" s="30">
        <v>18</v>
      </c>
      <c r="D38" s="30">
        <v>0</v>
      </c>
      <c r="E38" s="18">
        <f t="shared" si="6"/>
        <v>-1</v>
      </c>
      <c r="F38" s="30">
        <v>65</v>
      </c>
      <c r="G38" s="30">
        <v>22</v>
      </c>
      <c r="H38" s="35">
        <f t="shared" si="7"/>
        <v>-0.66153846153846152</v>
      </c>
      <c r="J38" s="55"/>
      <c r="K38" s="55"/>
      <c r="L38" s="55"/>
      <c r="M38" s="55"/>
      <c r="N38" s="55"/>
      <c r="O38" s="55"/>
    </row>
    <row r="39" spans="1:15">
      <c r="A39" s="34">
        <f t="shared" si="8"/>
        <v>7</v>
      </c>
      <c r="B39" s="42" t="s">
        <v>299</v>
      </c>
      <c r="C39" s="30">
        <v>4</v>
      </c>
      <c r="D39" s="30">
        <v>0</v>
      </c>
      <c r="E39" s="18">
        <f t="shared" si="6"/>
        <v>-1</v>
      </c>
      <c r="F39" s="30">
        <v>12</v>
      </c>
      <c r="G39" s="30">
        <v>21</v>
      </c>
      <c r="H39" s="35">
        <f t="shared" si="7"/>
        <v>0.75</v>
      </c>
      <c r="J39" s="55"/>
      <c r="K39" s="55"/>
      <c r="L39" s="55"/>
      <c r="M39" s="55"/>
      <c r="N39" s="55"/>
      <c r="O39" s="55"/>
    </row>
    <row r="40" spans="1:15">
      <c r="A40" s="34">
        <f t="shared" si="8"/>
        <v>8</v>
      </c>
      <c r="B40" s="42" t="s">
        <v>300</v>
      </c>
      <c r="C40" s="30">
        <v>0</v>
      </c>
      <c r="D40" s="30">
        <v>0</v>
      </c>
      <c r="E40" s="18"/>
      <c r="F40" s="30">
        <v>0</v>
      </c>
      <c r="G40" s="30">
        <v>19</v>
      </c>
      <c r="H40" s="35"/>
      <c r="J40" s="55"/>
      <c r="K40" s="55"/>
      <c r="L40" s="55"/>
      <c r="M40" s="55"/>
      <c r="N40" s="55"/>
      <c r="O40" s="55"/>
    </row>
    <row r="41" spans="1:15">
      <c r="A41" s="34">
        <f t="shared" si="8"/>
        <v>9</v>
      </c>
      <c r="B41" s="42" t="s">
        <v>266</v>
      </c>
      <c r="C41" s="30">
        <v>25</v>
      </c>
      <c r="D41" s="30">
        <v>0</v>
      </c>
      <c r="E41" s="18">
        <f t="shared" si="6"/>
        <v>-1</v>
      </c>
      <c r="F41" s="30">
        <v>33</v>
      </c>
      <c r="G41" s="30">
        <v>17</v>
      </c>
      <c r="H41" s="35">
        <f t="shared" si="7"/>
        <v>-0.48484848484848486</v>
      </c>
      <c r="J41" s="55"/>
      <c r="K41" s="55"/>
      <c r="L41" s="55"/>
      <c r="M41" s="55"/>
      <c r="N41" s="55"/>
      <c r="O41" s="55"/>
    </row>
    <row r="42" spans="1:15">
      <c r="A42" s="34">
        <f t="shared" si="8"/>
        <v>9</v>
      </c>
      <c r="B42" s="42" t="s">
        <v>301</v>
      </c>
      <c r="C42" s="30">
        <v>6</v>
      </c>
      <c r="D42" s="30">
        <v>1</v>
      </c>
      <c r="E42" s="18"/>
      <c r="F42" s="30">
        <v>9</v>
      </c>
      <c r="G42" s="30">
        <v>17</v>
      </c>
      <c r="H42" s="35">
        <f t="shared" si="7"/>
        <v>0.88888888888888884</v>
      </c>
      <c r="J42" s="55"/>
      <c r="K42" s="55"/>
      <c r="L42" s="55"/>
      <c r="M42" s="55"/>
      <c r="N42" s="55"/>
      <c r="O42" s="55"/>
    </row>
  </sheetData>
  <mergeCells count="15">
    <mergeCell ref="A31:A32"/>
    <mergeCell ref="B31:B32"/>
    <mergeCell ref="C31:E31"/>
    <mergeCell ref="F31:H31"/>
    <mergeCell ref="A2:H2"/>
    <mergeCell ref="A3:A4"/>
    <mergeCell ref="B3:B4"/>
    <mergeCell ref="C3:E3"/>
    <mergeCell ref="F3:H3"/>
    <mergeCell ref="A16:H16"/>
    <mergeCell ref="A17:A18"/>
    <mergeCell ref="B17:B18"/>
    <mergeCell ref="C17:E17"/>
    <mergeCell ref="F17:H17"/>
    <mergeCell ref="A30:H30"/>
  </mergeCells>
  <phoneticPr fontId="2" type="noConversion"/>
  <pageMargins left="0.7" right="0.7" top="0.75" bottom="0.75" header="0.3" footer="0.3"/>
  <pageSetup paperSize="9" scale="7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W35"/>
  <sheetViews>
    <sheetView view="pageBreakPreview" zoomScaleSheetLayoutView="100" workbookViewId="0">
      <selection sqref="A1:W1"/>
    </sheetView>
  </sheetViews>
  <sheetFormatPr defaultRowHeight="13.5"/>
  <cols>
    <col min="1" max="1" width="7.6640625" style="91" customWidth="1"/>
    <col min="2" max="4" width="6.6640625" style="91" bestFit="1" customWidth="1"/>
    <col min="5" max="5" width="7.33203125" style="91" bestFit="1" customWidth="1"/>
    <col min="6" max="6" width="6.6640625" style="91" bestFit="1" customWidth="1"/>
    <col min="7" max="7" width="5.77734375" style="91" bestFit="1" customWidth="1"/>
    <col min="8" max="8" width="6.6640625" style="91" bestFit="1" customWidth="1"/>
    <col min="9" max="9" width="6" style="91" bestFit="1" customWidth="1"/>
    <col min="10" max="10" width="6.6640625" style="91" bestFit="1" customWidth="1"/>
    <col min="11" max="11" width="6" style="91" bestFit="1" customWidth="1"/>
    <col min="12" max="12" width="7.33203125" style="91" bestFit="1" customWidth="1"/>
    <col min="13" max="15" width="7.44140625" style="91" bestFit="1" customWidth="1"/>
    <col min="16" max="16" width="7.33203125" style="91" bestFit="1" customWidth="1"/>
    <col min="17" max="17" width="6.6640625" style="91" customWidth="1"/>
    <col min="18" max="18" width="5" style="91" customWidth="1"/>
    <col min="19" max="19" width="7.44140625" style="91" bestFit="1" customWidth="1"/>
    <col min="20" max="20" width="6.5546875" style="91" customWidth="1"/>
    <col min="21" max="21" width="7.44140625" style="91" bestFit="1" customWidth="1"/>
    <col min="22" max="22" width="6.109375" style="91" customWidth="1"/>
    <col min="23" max="23" width="7.33203125" style="91" bestFit="1" customWidth="1"/>
    <col min="24" max="256" width="8.88671875" style="91"/>
    <col min="257" max="257" width="7.6640625" style="91" customWidth="1"/>
    <col min="258" max="260" width="6.6640625" style="91" bestFit="1" customWidth="1"/>
    <col min="261" max="261" width="7.33203125" style="91" bestFit="1" customWidth="1"/>
    <col min="262" max="262" width="6.6640625" style="91" bestFit="1" customWidth="1"/>
    <col min="263" max="263" width="5.77734375" style="91" bestFit="1" customWidth="1"/>
    <col min="264" max="264" width="6.6640625" style="91" bestFit="1" customWidth="1"/>
    <col min="265" max="265" width="6" style="91" bestFit="1" customWidth="1"/>
    <col min="266" max="266" width="6.6640625" style="91" bestFit="1" customWidth="1"/>
    <col min="267" max="267" width="6" style="91" bestFit="1" customWidth="1"/>
    <col min="268" max="268" width="7.33203125" style="91" bestFit="1" customWidth="1"/>
    <col min="269" max="271" width="7.44140625" style="91" bestFit="1" customWidth="1"/>
    <col min="272" max="272" width="7.33203125" style="91" bestFit="1" customWidth="1"/>
    <col min="273" max="273" width="6.6640625" style="91" customWidth="1"/>
    <col min="274" max="274" width="5" style="91" customWidth="1"/>
    <col min="275" max="275" width="7.44140625" style="91" bestFit="1" customWidth="1"/>
    <col min="276" max="276" width="6.5546875" style="91" customWidth="1"/>
    <col min="277" max="277" width="7.44140625" style="91" bestFit="1" customWidth="1"/>
    <col min="278" max="278" width="6.109375" style="91" customWidth="1"/>
    <col min="279" max="279" width="7.33203125" style="91" bestFit="1" customWidth="1"/>
    <col min="280" max="512" width="8.88671875" style="91"/>
    <col min="513" max="513" width="7.6640625" style="91" customWidth="1"/>
    <col min="514" max="516" width="6.6640625" style="91" bestFit="1" customWidth="1"/>
    <col min="517" max="517" width="7.33203125" style="91" bestFit="1" customWidth="1"/>
    <col min="518" max="518" width="6.6640625" style="91" bestFit="1" customWidth="1"/>
    <col min="519" max="519" width="5.77734375" style="91" bestFit="1" customWidth="1"/>
    <col min="520" max="520" width="6.6640625" style="91" bestFit="1" customWidth="1"/>
    <col min="521" max="521" width="6" style="91" bestFit="1" customWidth="1"/>
    <col min="522" max="522" width="6.6640625" style="91" bestFit="1" customWidth="1"/>
    <col min="523" max="523" width="6" style="91" bestFit="1" customWidth="1"/>
    <col min="524" max="524" width="7.33203125" style="91" bestFit="1" customWidth="1"/>
    <col min="525" max="527" width="7.44140625" style="91" bestFit="1" customWidth="1"/>
    <col min="528" max="528" width="7.33203125" style="91" bestFit="1" customWidth="1"/>
    <col min="529" max="529" width="6.6640625" style="91" customWidth="1"/>
    <col min="530" max="530" width="5" style="91" customWidth="1"/>
    <col min="531" max="531" width="7.44140625" style="91" bestFit="1" customWidth="1"/>
    <col min="532" max="532" width="6.5546875" style="91" customWidth="1"/>
    <col min="533" max="533" width="7.44140625" style="91" bestFit="1" customWidth="1"/>
    <col min="534" max="534" width="6.109375" style="91" customWidth="1"/>
    <col min="535" max="535" width="7.33203125" style="91" bestFit="1" customWidth="1"/>
    <col min="536" max="768" width="8.88671875" style="91"/>
    <col min="769" max="769" width="7.6640625" style="91" customWidth="1"/>
    <col min="770" max="772" width="6.6640625" style="91" bestFit="1" customWidth="1"/>
    <col min="773" max="773" width="7.33203125" style="91" bestFit="1" customWidth="1"/>
    <col min="774" max="774" width="6.6640625" style="91" bestFit="1" customWidth="1"/>
    <col min="775" max="775" width="5.77734375" style="91" bestFit="1" customWidth="1"/>
    <col min="776" max="776" width="6.6640625" style="91" bestFit="1" customWidth="1"/>
    <col min="777" max="777" width="6" style="91" bestFit="1" customWidth="1"/>
    <col min="778" max="778" width="6.6640625" style="91" bestFit="1" customWidth="1"/>
    <col min="779" max="779" width="6" style="91" bestFit="1" customWidth="1"/>
    <col min="780" max="780" width="7.33203125" style="91" bestFit="1" customWidth="1"/>
    <col min="781" max="783" width="7.44140625" style="91" bestFit="1" customWidth="1"/>
    <col min="784" max="784" width="7.33203125" style="91" bestFit="1" customWidth="1"/>
    <col min="785" max="785" width="6.6640625" style="91" customWidth="1"/>
    <col min="786" max="786" width="5" style="91" customWidth="1"/>
    <col min="787" max="787" width="7.44140625" style="91" bestFit="1" customWidth="1"/>
    <col min="788" max="788" width="6.5546875" style="91" customWidth="1"/>
    <col min="789" max="789" width="7.44140625" style="91" bestFit="1" customWidth="1"/>
    <col min="790" max="790" width="6.109375" style="91" customWidth="1"/>
    <col min="791" max="791" width="7.33203125" style="91" bestFit="1" customWidth="1"/>
    <col min="792" max="1024" width="8.88671875" style="91"/>
    <col min="1025" max="1025" width="7.6640625" style="91" customWidth="1"/>
    <col min="1026" max="1028" width="6.6640625" style="91" bestFit="1" customWidth="1"/>
    <col min="1029" max="1029" width="7.33203125" style="91" bestFit="1" customWidth="1"/>
    <col min="1030" max="1030" width="6.6640625" style="91" bestFit="1" customWidth="1"/>
    <col min="1031" max="1031" width="5.77734375" style="91" bestFit="1" customWidth="1"/>
    <col min="1032" max="1032" width="6.6640625" style="91" bestFit="1" customWidth="1"/>
    <col min="1033" max="1033" width="6" style="91" bestFit="1" customWidth="1"/>
    <col min="1034" max="1034" width="6.6640625" style="91" bestFit="1" customWidth="1"/>
    <col min="1035" max="1035" width="6" style="91" bestFit="1" customWidth="1"/>
    <col min="1036" max="1036" width="7.33203125" style="91" bestFit="1" customWidth="1"/>
    <col min="1037" max="1039" width="7.44140625" style="91" bestFit="1" customWidth="1"/>
    <col min="1040" max="1040" width="7.33203125" style="91" bestFit="1" customWidth="1"/>
    <col min="1041" max="1041" width="6.6640625" style="91" customWidth="1"/>
    <col min="1042" max="1042" width="5" style="91" customWidth="1"/>
    <col min="1043" max="1043" width="7.44140625" style="91" bestFit="1" customWidth="1"/>
    <col min="1044" max="1044" width="6.5546875" style="91" customWidth="1"/>
    <col min="1045" max="1045" width="7.44140625" style="91" bestFit="1" customWidth="1"/>
    <col min="1046" max="1046" width="6.109375" style="91" customWidth="1"/>
    <col min="1047" max="1047" width="7.33203125" style="91" bestFit="1" customWidth="1"/>
    <col min="1048" max="1280" width="8.88671875" style="91"/>
    <col min="1281" max="1281" width="7.6640625" style="91" customWidth="1"/>
    <col min="1282" max="1284" width="6.6640625" style="91" bestFit="1" customWidth="1"/>
    <col min="1285" max="1285" width="7.33203125" style="91" bestFit="1" customWidth="1"/>
    <col min="1286" max="1286" width="6.6640625" style="91" bestFit="1" customWidth="1"/>
    <col min="1287" max="1287" width="5.77734375" style="91" bestFit="1" customWidth="1"/>
    <col min="1288" max="1288" width="6.6640625" style="91" bestFit="1" customWidth="1"/>
    <col min="1289" max="1289" width="6" style="91" bestFit="1" customWidth="1"/>
    <col min="1290" max="1290" width="6.6640625" style="91" bestFit="1" customWidth="1"/>
    <col min="1291" max="1291" width="6" style="91" bestFit="1" customWidth="1"/>
    <col min="1292" max="1292" width="7.33203125" style="91" bestFit="1" customWidth="1"/>
    <col min="1293" max="1295" width="7.44140625" style="91" bestFit="1" customWidth="1"/>
    <col min="1296" max="1296" width="7.33203125" style="91" bestFit="1" customWidth="1"/>
    <col min="1297" max="1297" width="6.6640625" style="91" customWidth="1"/>
    <col min="1298" max="1298" width="5" style="91" customWidth="1"/>
    <col min="1299" max="1299" width="7.44140625" style="91" bestFit="1" customWidth="1"/>
    <col min="1300" max="1300" width="6.5546875" style="91" customWidth="1"/>
    <col min="1301" max="1301" width="7.44140625" style="91" bestFit="1" customWidth="1"/>
    <col min="1302" max="1302" width="6.109375" style="91" customWidth="1"/>
    <col min="1303" max="1303" width="7.33203125" style="91" bestFit="1" customWidth="1"/>
    <col min="1304" max="1536" width="8.88671875" style="91"/>
    <col min="1537" max="1537" width="7.6640625" style="91" customWidth="1"/>
    <col min="1538" max="1540" width="6.6640625" style="91" bestFit="1" customWidth="1"/>
    <col min="1541" max="1541" width="7.33203125" style="91" bestFit="1" customWidth="1"/>
    <col min="1542" max="1542" width="6.6640625" style="91" bestFit="1" customWidth="1"/>
    <col min="1543" max="1543" width="5.77734375" style="91" bestFit="1" customWidth="1"/>
    <col min="1544" max="1544" width="6.6640625" style="91" bestFit="1" customWidth="1"/>
    <col min="1545" max="1545" width="6" style="91" bestFit="1" customWidth="1"/>
    <col min="1546" max="1546" width="6.6640625" style="91" bestFit="1" customWidth="1"/>
    <col min="1547" max="1547" width="6" style="91" bestFit="1" customWidth="1"/>
    <col min="1548" max="1548" width="7.33203125" style="91" bestFit="1" customWidth="1"/>
    <col min="1549" max="1551" width="7.44140625" style="91" bestFit="1" customWidth="1"/>
    <col min="1552" max="1552" width="7.33203125" style="91" bestFit="1" customWidth="1"/>
    <col min="1553" max="1553" width="6.6640625" style="91" customWidth="1"/>
    <col min="1554" max="1554" width="5" style="91" customWidth="1"/>
    <col min="1555" max="1555" width="7.44140625" style="91" bestFit="1" customWidth="1"/>
    <col min="1556" max="1556" width="6.5546875" style="91" customWidth="1"/>
    <col min="1557" max="1557" width="7.44140625" style="91" bestFit="1" customWidth="1"/>
    <col min="1558" max="1558" width="6.109375" style="91" customWidth="1"/>
    <col min="1559" max="1559" width="7.33203125" style="91" bestFit="1" customWidth="1"/>
    <col min="1560" max="1792" width="8.88671875" style="91"/>
    <col min="1793" max="1793" width="7.6640625" style="91" customWidth="1"/>
    <col min="1794" max="1796" width="6.6640625" style="91" bestFit="1" customWidth="1"/>
    <col min="1797" max="1797" width="7.33203125" style="91" bestFit="1" customWidth="1"/>
    <col min="1798" max="1798" width="6.6640625" style="91" bestFit="1" customWidth="1"/>
    <col min="1799" max="1799" width="5.77734375" style="91" bestFit="1" customWidth="1"/>
    <col min="1800" max="1800" width="6.6640625" style="91" bestFit="1" customWidth="1"/>
    <col min="1801" max="1801" width="6" style="91" bestFit="1" customWidth="1"/>
    <col min="1802" max="1802" width="6.6640625" style="91" bestFit="1" customWidth="1"/>
    <col min="1803" max="1803" width="6" style="91" bestFit="1" customWidth="1"/>
    <col min="1804" max="1804" width="7.33203125" style="91" bestFit="1" customWidth="1"/>
    <col min="1805" max="1807" width="7.44140625" style="91" bestFit="1" customWidth="1"/>
    <col min="1808" max="1808" width="7.33203125" style="91" bestFit="1" customWidth="1"/>
    <col min="1809" max="1809" width="6.6640625" style="91" customWidth="1"/>
    <col min="1810" max="1810" width="5" style="91" customWidth="1"/>
    <col min="1811" max="1811" width="7.44140625" style="91" bestFit="1" customWidth="1"/>
    <col min="1812" max="1812" width="6.5546875" style="91" customWidth="1"/>
    <col min="1813" max="1813" width="7.44140625" style="91" bestFit="1" customWidth="1"/>
    <col min="1814" max="1814" width="6.109375" style="91" customWidth="1"/>
    <col min="1815" max="1815" width="7.33203125" style="91" bestFit="1" customWidth="1"/>
    <col min="1816" max="2048" width="8.88671875" style="91"/>
    <col min="2049" max="2049" width="7.6640625" style="91" customWidth="1"/>
    <col min="2050" max="2052" width="6.6640625" style="91" bestFit="1" customWidth="1"/>
    <col min="2053" max="2053" width="7.33203125" style="91" bestFit="1" customWidth="1"/>
    <col min="2054" max="2054" width="6.6640625" style="91" bestFit="1" customWidth="1"/>
    <col min="2055" max="2055" width="5.77734375" style="91" bestFit="1" customWidth="1"/>
    <col min="2056" max="2056" width="6.6640625" style="91" bestFit="1" customWidth="1"/>
    <col min="2057" max="2057" width="6" style="91" bestFit="1" customWidth="1"/>
    <col min="2058" max="2058" width="6.6640625" style="91" bestFit="1" customWidth="1"/>
    <col min="2059" max="2059" width="6" style="91" bestFit="1" customWidth="1"/>
    <col min="2060" max="2060" width="7.33203125" style="91" bestFit="1" customWidth="1"/>
    <col min="2061" max="2063" width="7.44140625" style="91" bestFit="1" customWidth="1"/>
    <col min="2064" max="2064" width="7.33203125" style="91" bestFit="1" customWidth="1"/>
    <col min="2065" max="2065" width="6.6640625" style="91" customWidth="1"/>
    <col min="2066" max="2066" width="5" style="91" customWidth="1"/>
    <col min="2067" max="2067" width="7.44140625" style="91" bestFit="1" customWidth="1"/>
    <col min="2068" max="2068" width="6.5546875" style="91" customWidth="1"/>
    <col min="2069" max="2069" width="7.44140625" style="91" bestFit="1" customWidth="1"/>
    <col min="2070" max="2070" width="6.109375" style="91" customWidth="1"/>
    <col min="2071" max="2071" width="7.33203125" style="91" bestFit="1" customWidth="1"/>
    <col min="2072" max="2304" width="8.88671875" style="91"/>
    <col min="2305" max="2305" width="7.6640625" style="91" customWidth="1"/>
    <col min="2306" max="2308" width="6.6640625" style="91" bestFit="1" customWidth="1"/>
    <col min="2309" max="2309" width="7.33203125" style="91" bestFit="1" customWidth="1"/>
    <col min="2310" max="2310" width="6.6640625" style="91" bestFit="1" customWidth="1"/>
    <col min="2311" max="2311" width="5.77734375" style="91" bestFit="1" customWidth="1"/>
    <col min="2312" max="2312" width="6.6640625" style="91" bestFit="1" customWidth="1"/>
    <col min="2313" max="2313" width="6" style="91" bestFit="1" customWidth="1"/>
    <col min="2314" max="2314" width="6.6640625" style="91" bestFit="1" customWidth="1"/>
    <col min="2315" max="2315" width="6" style="91" bestFit="1" customWidth="1"/>
    <col min="2316" max="2316" width="7.33203125" style="91" bestFit="1" customWidth="1"/>
    <col min="2317" max="2319" width="7.44140625" style="91" bestFit="1" customWidth="1"/>
    <col min="2320" max="2320" width="7.33203125" style="91" bestFit="1" customWidth="1"/>
    <col min="2321" max="2321" width="6.6640625" style="91" customWidth="1"/>
    <col min="2322" max="2322" width="5" style="91" customWidth="1"/>
    <col min="2323" max="2323" width="7.44140625" style="91" bestFit="1" customWidth="1"/>
    <col min="2324" max="2324" width="6.5546875" style="91" customWidth="1"/>
    <col min="2325" max="2325" width="7.44140625" style="91" bestFit="1" customWidth="1"/>
    <col min="2326" max="2326" width="6.109375" style="91" customWidth="1"/>
    <col min="2327" max="2327" width="7.33203125" style="91" bestFit="1" customWidth="1"/>
    <col min="2328" max="2560" width="8.88671875" style="91"/>
    <col min="2561" max="2561" width="7.6640625" style="91" customWidth="1"/>
    <col min="2562" max="2564" width="6.6640625" style="91" bestFit="1" customWidth="1"/>
    <col min="2565" max="2565" width="7.33203125" style="91" bestFit="1" customWidth="1"/>
    <col min="2566" max="2566" width="6.6640625" style="91" bestFit="1" customWidth="1"/>
    <col min="2567" max="2567" width="5.77734375" style="91" bestFit="1" customWidth="1"/>
    <col min="2568" max="2568" width="6.6640625" style="91" bestFit="1" customWidth="1"/>
    <col min="2569" max="2569" width="6" style="91" bestFit="1" customWidth="1"/>
    <col min="2570" max="2570" width="6.6640625" style="91" bestFit="1" customWidth="1"/>
    <col min="2571" max="2571" width="6" style="91" bestFit="1" customWidth="1"/>
    <col min="2572" max="2572" width="7.33203125" style="91" bestFit="1" customWidth="1"/>
    <col min="2573" max="2575" width="7.44140625" style="91" bestFit="1" customWidth="1"/>
    <col min="2576" max="2576" width="7.33203125" style="91" bestFit="1" customWidth="1"/>
    <col min="2577" max="2577" width="6.6640625" style="91" customWidth="1"/>
    <col min="2578" max="2578" width="5" style="91" customWidth="1"/>
    <col min="2579" max="2579" width="7.44140625" style="91" bestFit="1" customWidth="1"/>
    <col min="2580" max="2580" width="6.5546875" style="91" customWidth="1"/>
    <col min="2581" max="2581" width="7.44140625" style="91" bestFit="1" customWidth="1"/>
    <col min="2582" max="2582" width="6.109375" style="91" customWidth="1"/>
    <col min="2583" max="2583" width="7.33203125" style="91" bestFit="1" customWidth="1"/>
    <col min="2584" max="2816" width="8.88671875" style="91"/>
    <col min="2817" max="2817" width="7.6640625" style="91" customWidth="1"/>
    <col min="2818" max="2820" width="6.6640625" style="91" bestFit="1" customWidth="1"/>
    <col min="2821" max="2821" width="7.33203125" style="91" bestFit="1" customWidth="1"/>
    <col min="2822" max="2822" width="6.6640625" style="91" bestFit="1" customWidth="1"/>
    <col min="2823" max="2823" width="5.77734375" style="91" bestFit="1" customWidth="1"/>
    <col min="2824" max="2824" width="6.6640625" style="91" bestFit="1" customWidth="1"/>
    <col min="2825" max="2825" width="6" style="91" bestFit="1" customWidth="1"/>
    <col min="2826" max="2826" width="6.6640625" style="91" bestFit="1" customWidth="1"/>
    <col min="2827" max="2827" width="6" style="91" bestFit="1" customWidth="1"/>
    <col min="2828" max="2828" width="7.33203125" style="91" bestFit="1" customWidth="1"/>
    <col min="2829" max="2831" width="7.44140625" style="91" bestFit="1" customWidth="1"/>
    <col min="2832" max="2832" width="7.33203125" style="91" bestFit="1" customWidth="1"/>
    <col min="2833" max="2833" width="6.6640625" style="91" customWidth="1"/>
    <col min="2834" max="2834" width="5" style="91" customWidth="1"/>
    <col min="2835" max="2835" width="7.44140625" style="91" bestFit="1" customWidth="1"/>
    <col min="2836" max="2836" width="6.5546875" style="91" customWidth="1"/>
    <col min="2837" max="2837" width="7.44140625" style="91" bestFit="1" customWidth="1"/>
    <col min="2838" max="2838" width="6.109375" style="91" customWidth="1"/>
    <col min="2839" max="2839" width="7.33203125" style="91" bestFit="1" customWidth="1"/>
    <col min="2840" max="3072" width="8.88671875" style="91"/>
    <col min="3073" max="3073" width="7.6640625" style="91" customWidth="1"/>
    <col min="3074" max="3076" width="6.6640625" style="91" bestFit="1" customWidth="1"/>
    <col min="3077" max="3077" width="7.33203125" style="91" bestFit="1" customWidth="1"/>
    <col min="3078" max="3078" width="6.6640625" style="91" bestFit="1" customWidth="1"/>
    <col min="3079" max="3079" width="5.77734375" style="91" bestFit="1" customWidth="1"/>
    <col min="3080" max="3080" width="6.6640625" style="91" bestFit="1" customWidth="1"/>
    <col min="3081" max="3081" width="6" style="91" bestFit="1" customWidth="1"/>
    <col min="3082" max="3082" width="6.6640625" style="91" bestFit="1" customWidth="1"/>
    <col min="3083" max="3083" width="6" style="91" bestFit="1" customWidth="1"/>
    <col min="3084" max="3084" width="7.33203125" style="91" bestFit="1" customWidth="1"/>
    <col min="3085" max="3087" width="7.44140625" style="91" bestFit="1" customWidth="1"/>
    <col min="3088" max="3088" width="7.33203125" style="91" bestFit="1" customWidth="1"/>
    <col min="3089" max="3089" width="6.6640625" style="91" customWidth="1"/>
    <col min="3090" max="3090" width="5" style="91" customWidth="1"/>
    <col min="3091" max="3091" width="7.44140625" style="91" bestFit="1" customWidth="1"/>
    <col min="3092" max="3092" width="6.5546875" style="91" customWidth="1"/>
    <col min="3093" max="3093" width="7.44140625" style="91" bestFit="1" customWidth="1"/>
    <col min="3094" max="3094" width="6.109375" style="91" customWidth="1"/>
    <col min="3095" max="3095" width="7.33203125" style="91" bestFit="1" customWidth="1"/>
    <col min="3096" max="3328" width="8.88671875" style="91"/>
    <col min="3329" max="3329" width="7.6640625" style="91" customWidth="1"/>
    <col min="3330" max="3332" width="6.6640625" style="91" bestFit="1" customWidth="1"/>
    <col min="3333" max="3333" width="7.33203125" style="91" bestFit="1" customWidth="1"/>
    <col min="3334" max="3334" width="6.6640625" style="91" bestFit="1" customWidth="1"/>
    <col min="3335" max="3335" width="5.77734375" style="91" bestFit="1" customWidth="1"/>
    <col min="3336" max="3336" width="6.6640625" style="91" bestFit="1" customWidth="1"/>
    <col min="3337" max="3337" width="6" style="91" bestFit="1" customWidth="1"/>
    <col min="3338" max="3338" width="6.6640625" style="91" bestFit="1" customWidth="1"/>
    <col min="3339" max="3339" width="6" style="91" bestFit="1" customWidth="1"/>
    <col min="3340" max="3340" width="7.33203125" style="91" bestFit="1" customWidth="1"/>
    <col min="3341" max="3343" width="7.44140625" style="91" bestFit="1" customWidth="1"/>
    <col min="3344" max="3344" width="7.33203125" style="91" bestFit="1" customWidth="1"/>
    <col min="3345" max="3345" width="6.6640625" style="91" customWidth="1"/>
    <col min="3346" max="3346" width="5" style="91" customWidth="1"/>
    <col min="3347" max="3347" width="7.44140625" style="91" bestFit="1" customWidth="1"/>
    <col min="3348" max="3348" width="6.5546875" style="91" customWidth="1"/>
    <col min="3349" max="3349" width="7.44140625" style="91" bestFit="1" customWidth="1"/>
    <col min="3350" max="3350" width="6.109375" style="91" customWidth="1"/>
    <col min="3351" max="3351" width="7.33203125" style="91" bestFit="1" customWidth="1"/>
    <col min="3352" max="3584" width="8.88671875" style="91"/>
    <col min="3585" max="3585" width="7.6640625" style="91" customWidth="1"/>
    <col min="3586" max="3588" width="6.6640625" style="91" bestFit="1" customWidth="1"/>
    <col min="3589" max="3589" width="7.33203125" style="91" bestFit="1" customWidth="1"/>
    <col min="3590" max="3590" width="6.6640625" style="91" bestFit="1" customWidth="1"/>
    <col min="3591" max="3591" width="5.77734375" style="91" bestFit="1" customWidth="1"/>
    <col min="3592" max="3592" width="6.6640625" style="91" bestFit="1" customWidth="1"/>
    <col min="3593" max="3593" width="6" style="91" bestFit="1" customWidth="1"/>
    <col min="3594" max="3594" width="6.6640625" style="91" bestFit="1" customWidth="1"/>
    <col min="3595" max="3595" width="6" style="91" bestFit="1" customWidth="1"/>
    <col min="3596" max="3596" width="7.33203125" style="91" bestFit="1" customWidth="1"/>
    <col min="3597" max="3599" width="7.44140625" style="91" bestFit="1" customWidth="1"/>
    <col min="3600" max="3600" width="7.33203125" style="91" bestFit="1" customWidth="1"/>
    <col min="3601" max="3601" width="6.6640625" style="91" customWidth="1"/>
    <col min="3602" max="3602" width="5" style="91" customWidth="1"/>
    <col min="3603" max="3603" width="7.44140625" style="91" bestFit="1" customWidth="1"/>
    <col min="3604" max="3604" width="6.5546875" style="91" customWidth="1"/>
    <col min="3605" max="3605" width="7.44140625" style="91" bestFit="1" customWidth="1"/>
    <col min="3606" max="3606" width="6.109375" style="91" customWidth="1"/>
    <col min="3607" max="3607" width="7.33203125" style="91" bestFit="1" customWidth="1"/>
    <col min="3608" max="3840" width="8.88671875" style="91"/>
    <col min="3841" max="3841" width="7.6640625" style="91" customWidth="1"/>
    <col min="3842" max="3844" width="6.6640625" style="91" bestFit="1" customWidth="1"/>
    <col min="3845" max="3845" width="7.33203125" style="91" bestFit="1" customWidth="1"/>
    <col min="3846" max="3846" width="6.6640625" style="91" bestFit="1" customWidth="1"/>
    <col min="3847" max="3847" width="5.77734375" style="91" bestFit="1" customWidth="1"/>
    <col min="3848" max="3848" width="6.6640625" style="91" bestFit="1" customWidth="1"/>
    <col min="3849" max="3849" width="6" style="91" bestFit="1" customWidth="1"/>
    <col min="3850" max="3850" width="6.6640625" style="91" bestFit="1" customWidth="1"/>
    <col min="3851" max="3851" width="6" style="91" bestFit="1" customWidth="1"/>
    <col min="3852" max="3852" width="7.33203125" style="91" bestFit="1" customWidth="1"/>
    <col min="3853" max="3855" width="7.44140625" style="91" bestFit="1" customWidth="1"/>
    <col min="3856" max="3856" width="7.33203125" style="91" bestFit="1" customWidth="1"/>
    <col min="3857" max="3857" width="6.6640625" style="91" customWidth="1"/>
    <col min="3858" max="3858" width="5" style="91" customWidth="1"/>
    <col min="3859" max="3859" width="7.44140625" style="91" bestFit="1" customWidth="1"/>
    <col min="3860" max="3860" width="6.5546875" style="91" customWidth="1"/>
    <col min="3861" max="3861" width="7.44140625" style="91" bestFit="1" customWidth="1"/>
    <col min="3862" max="3862" width="6.109375" style="91" customWidth="1"/>
    <col min="3863" max="3863" width="7.33203125" style="91" bestFit="1" customWidth="1"/>
    <col min="3864" max="4096" width="8.88671875" style="91"/>
    <col min="4097" max="4097" width="7.6640625" style="91" customWidth="1"/>
    <col min="4098" max="4100" width="6.6640625" style="91" bestFit="1" customWidth="1"/>
    <col min="4101" max="4101" width="7.33203125" style="91" bestFit="1" customWidth="1"/>
    <col min="4102" max="4102" width="6.6640625" style="91" bestFit="1" customWidth="1"/>
    <col min="4103" max="4103" width="5.77734375" style="91" bestFit="1" customWidth="1"/>
    <col min="4104" max="4104" width="6.6640625" style="91" bestFit="1" customWidth="1"/>
    <col min="4105" max="4105" width="6" style="91" bestFit="1" customWidth="1"/>
    <col min="4106" max="4106" width="6.6640625" style="91" bestFit="1" customWidth="1"/>
    <col min="4107" max="4107" width="6" style="91" bestFit="1" customWidth="1"/>
    <col min="4108" max="4108" width="7.33203125" style="91" bestFit="1" customWidth="1"/>
    <col min="4109" max="4111" width="7.44140625" style="91" bestFit="1" customWidth="1"/>
    <col min="4112" max="4112" width="7.33203125" style="91" bestFit="1" customWidth="1"/>
    <col min="4113" max="4113" width="6.6640625" style="91" customWidth="1"/>
    <col min="4114" max="4114" width="5" style="91" customWidth="1"/>
    <col min="4115" max="4115" width="7.44140625" style="91" bestFit="1" customWidth="1"/>
    <col min="4116" max="4116" width="6.5546875" style="91" customWidth="1"/>
    <col min="4117" max="4117" width="7.44140625" style="91" bestFit="1" customWidth="1"/>
    <col min="4118" max="4118" width="6.109375" style="91" customWidth="1"/>
    <col min="4119" max="4119" width="7.33203125" style="91" bestFit="1" customWidth="1"/>
    <col min="4120" max="4352" width="8.88671875" style="91"/>
    <col min="4353" max="4353" width="7.6640625" style="91" customWidth="1"/>
    <col min="4354" max="4356" width="6.6640625" style="91" bestFit="1" customWidth="1"/>
    <col min="4357" max="4357" width="7.33203125" style="91" bestFit="1" customWidth="1"/>
    <col min="4358" max="4358" width="6.6640625" style="91" bestFit="1" customWidth="1"/>
    <col min="4359" max="4359" width="5.77734375" style="91" bestFit="1" customWidth="1"/>
    <col min="4360" max="4360" width="6.6640625" style="91" bestFit="1" customWidth="1"/>
    <col min="4361" max="4361" width="6" style="91" bestFit="1" customWidth="1"/>
    <col min="4362" max="4362" width="6.6640625" style="91" bestFit="1" customWidth="1"/>
    <col min="4363" max="4363" width="6" style="91" bestFit="1" customWidth="1"/>
    <col min="4364" max="4364" width="7.33203125" style="91" bestFit="1" customWidth="1"/>
    <col min="4365" max="4367" width="7.44140625" style="91" bestFit="1" customWidth="1"/>
    <col min="4368" max="4368" width="7.33203125" style="91" bestFit="1" customWidth="1"/>
    <col min="4369" max="4369" width="6.6640625" style="91" customWidth="1"/>
    <col min="4370" max="4370" width="5" style="91" customWidth="1"/>
    <col min="4371" max="4371" width="7.44140625" style="91" bestFit="1" customWidth="1"/>
    <col min="4372" max="4372" width="6.5546875" style="91" customWidth="1"/>
    <col min="4373" max="4373" width="7.44140625" style="91" bestFit="1" customWidth="1"/>
    <col min="4374" max="4374" width="6.109375" style="91" customWidth="1"/>
    <col min="4375" max="4375" width="7.33203125" style="91" bestFit="1" customWidth="1"/>
    <col min="4376" max="4608" width="8.88671875" style="91"/>
    <col min="4609" max="4609" width="7.6640625" style="91" customWidth="1"/>
    <col min="4610" max="4612" width="6.6640625" style="91" bestFit="1" customWidth="1"/>
    <col min="4613" max="4613" width="7.33203125" style="91" bestFit="1" customWidth="1"/>
    <col min="4614" max="4614" width="6.6640625" style="91" bestFit="1" customWidth="1"/>
    <col min="4615" max="4615" width="5.77734375" style="91" bestFit="1" customWidth="1"/>
    <col min="4616" max="4616" width="6.6640625" style="91" bestFit="1" customWidth="1"/>
    <col min="4617" max="4617" width="6" style="91" bestFit="1" customWidth="1"/>
    <col min="4618" max="4618" width="6.6640625" style="91" bestFit="1" customWidth="1"/>
    <col min="4619" max="4619" width="6" style="91" bestFit="1" customWidth="1"/>
    <col min="4620" max="4620" width="7.33203125" style="91" bestFit="1" customWidth="1"/>
    <col min="4621" max="4623" width="7.44140625" style="91" bestFit="1" customWidth="1"/>
    <col min="4624" max="4624" width="7.33203125" style="91" bestFit="1" customWidth="1"/>
    <col min="4625" max="4625" width="6.6640625" style="91" customWidth="1"/>
    <col min="4626" max="4626" width="5" style="91" customWidth="1"/>
    <col min="4627" max="4627" width="7.44140625" style="91" bestFit="1" customWidth="1"/>
    <col min="4628" max="4628" width="6.5546875" style="91" customWidth="1"/>
    <col min="4629" max="4629" width="7.44140625" style="91" bestFit="1" customWidth="1"/>
    <col min="4630" max="4630" width="6.109375" style="91" customWidth="1"/>
    <col min="4631" max="4631" width="7.33203125" style="91" bestFit="1" customWidth="1"/>
    <col min="4632" max="4864" width="8.88671875" style="91"/>
    <col min="4865" max="4865" width="7.6640625" style="91" customWidth="1"/>
    <col min="4866" max="4868" width="6.6640625" style="91" bestFit="1" customWidth="1"/>
    <col min="4869" max="4869" width="7.33203125" style="91" bestFit="1" customWidth="1"/>
    <col min="4870" max="4870" width="6.6640625" style="91" bestFit="1" customWidth="1"/>
    <col min="4871" max="4871" width="5.77734375" style="91" bestFit="1" customWidth="1"/>
    <col min="4872" max="4872" width="6.6640625" style="91" bestFit="1" customWidth="1"/>
    <col min="4873" max="4873" width="6" style="91" bestFit="1" customWidth="1"/>
    <col min="4874" max="4874" width="6.6640625" style="91" bestFit="1" customWidth="1"/>
    <col min="4875" max="4875" width="6" style="91" bestFit="1" customWidth="1"/>
    <col min="4876" max="4876" width="7.33203125" style="91" bestFit="1" customWidth="1"/>
    <col min="4877" max="4879" width="7.44140625" style="91" bestFit="1" customWidth="1"/>
    <col min="4880" max="4880" width="7.33203125" style="91" bestFit="1" customWidth="1"/>
    <col min="4881" max="4881" width="6.6640625" style="91" customWidth="1"/>
    <col min="4882" max="4882" width="5" style="91" customWidth="1"/>
    <col min="4883" max="4883" width="7.44140625" style="91" bestFit="1" customWidth="1"/>
    <col min="4884" max="4884" width="6.5546875" style="91" customWidth="1"/>
    <col min="4885" max="4885" width="7.44140625" style="91" bestFit="1" customWidth="1"/>
    <col min="4886" max="4886" width="6.109375" style="91" customWidth="1"/>
    <col min="4887" max="4887" width="7.33203125" style="91" bestFit="1" customWidth="1"/>
    <col min="4888" max="5120" width="8.88671875" style="91"/>
    <col min="5121" max="5121" width="7.6640625" style="91" customWidth="1"/>
    <col min="5122" max="5124" width="6.6640625" style="91" bestFit="1" customWidth="1"/>
    <col min="5125" max="5125" width="7.33203125" style="91" bestFit="1" customWidth="1"/>
    <col min="5126" max="5126" width="6.6640625" style="91" bestFit="1" customWidth="1"/>
    <col min="5127" max="5127" width="5.77734375" style="91" bestFit="1" customWidth="1"/>
    <col min="5128" max="5128" width="6.6640625" style="91" bestFit="1" customWidth="1"/>
    <col min="5129" max="5129" width="6" style="91" bestFit="1" customWidth="1"/>
    <col min="5130" max="5130" width="6.6640625" style="91" bestFit="1" customWidth="1"/>
    <col min="5131" max="5131" width="6" style="91" bestFit="1" customWidth="1"/>
    <col min="5132" max="5132" width="7.33203125" style="91" bestFit="1" customWidth="1"/>
    <col min="5133" max="5135" width="7.44140625" style="91" bestFit="1" customWidth="1"/>
    <col min="5136" max="5136" width="7.33203125" style="91" bestFit="1" customWidth="1"/>
    <col min="5137" max="5137" width="6.6640625" style="91" customWidth="1"/>
    <col min="5138" max="5138" width="5" style="91" customWidth="1"/>
    <col min="5139" max="5139" width="7.44140625" style="91" bestFit="1" customWidth="1"/>
    <col min="5140" max="5140" width="6.5546875" style="91" customWidth="1"/>
    <col min="5141" max="5141" width="7.44140625" style="91" bestFit="1" customWidth="1"/>
    <col min="5142" max="5142" width="6.109375" style="91" customWidth="1"/>
    <col min="5143" max="5143" width="7.33203125" style="91" bestFit="1" customWidth="1"/>
    <col min="5144" max="5376" width="8.88671875" style="91"/>
    <col min="5377" max="5377" width="7.6640625" style="91" customWidth="1"/>
    <col min="5378" max="5380" width="6.6640625" style="91" bestFit="1" customWidth="1"/>
    <col min="5381" max="5381" width="7.33203125" style="91" bestFit="1" customWidth="1"/>
    <col min="5382" max="5382" width="6.6640625" style="91" bestFit="1" customWidth="1"/>
    <col min="5383" max="5383" width="5.77734375" style="91" bestFit="1" customWidth="1"/>
    <col min="5384" max="5384" width="6.6640625" style="91" bestFit="1" customWidth="1"/>
    <col min="5385" max="5385" width="6" style="91" bestFit="1" customWidth="1"/>
    <col min="5386" max="5386" width="6.6640625" style="91" bestFit="1" customWidth="1"/>
    <col min="5387" max="5387" width="6" style="91" bestFit="1" customWidth="1"/>
    <col min="5388" max="5388" width="7.33203125" style="91" bestFit="1" customWidth="1"/>
    <col min="5389" max="5391" width="7.44140625" style="91" bestFit="1" customWidth="1"/>
    <col min="5392" max="5392" width="7.33203125" style="91" bestFit="1" customWidth="1"/>
    <col min="5393" max="5393" width="6.6640625" style="91" customWidth="1"/>
    <col min="5394" max="5394" width="5" style="91" customWidth="1"/>
    <col min="5395" max="5395" width="7.44140625" style="91" bestFit="1" customWidth="1"/>
    <col min="5396" max="5396" width="6.5546875" style="91" customWidth="1"/>
    <col min="5397" max="5397" width="7.44140625" style="91" bestFit="1" customWidth="1"/>
    <col min="5398" max="5398" width="6.109375" style="91" customWidth="1"/>
    <col min="5399" max="5399" width="7.33203125" style="91" bestFit="1" customWidth="1"/>
    <col min="5400" max="5632" width="8.88671875" style="91"/>
    <col min="5633" max="5633" width="7.6640625" style="91" customWidth="1"/>
    <col min="5634" max="5636" width="6.6640625" style="91" bestFit="1" customWidth="1"/>
    <col min="5637" max="5637" width="7.33203125" style="91" bestFit="1" customWidth="1"/>
    <col min="5638" max="5638" width="6.6640625" style="91" bestFit="1" customWidth="1"/>
    <col min="5639" max="5639" width="5.77734375" style="91" bestFit="1" customWidth="1"/>
    <col min="5640" max="5640" width="6.6640625" style="91" bestFit="1" customWidth="1"/>
    <col min="5641" max="5641" width="6" style="91" bestFit="1" customWidth="1"/>
    <col min="5642" max="5642" width="6.6640625" style="91" bestFit="1" customWidth="1"/>
    <col min="5643" max="5643" width="6" style="91" bestFit="1" customWidth="1"/>
    <col min="5644" max="5644" width="7.33203125" style="91" bestFit="1" customWidth="1"/>
    <col min="5645" max="5647" width="7.44140625" style="91" bestFit="1" customWidth="1"/>
    <col min="5648" max="5648" width="7.33203125" style="91" bestFit="1" customWidth="1"/>
    <col min="5649" max="5649" width="6.6640625" style="91" customWidth="1"/>
    <col min="5650" max="5650" width="5" style="91" customWidth="1"/>
    <col min="5651" max="5651" width="7.44140625" style="91" bestFit="1" customWidth="1"/>
    <col min="5652" max="5652" width="6.5546875" style="91" customWidth="1"/>
    <col min="5653" max="5653" width="7.44140625" style="91" bestFit="1" customWidth="1"/>
    <col min="5654" max="5654" width="6.109375" style="91" customWidth="1"/>
    <col min="5655" max="5655" width="7.33203125" style="91" bestFit="1" customWidth="1"/>
    <col min="5656" max="5888" width="8.88671875" style="91"/>
    <col min="5889" max="5889" width="7.6640625" style="91" customWidth="1"/>
    <col min="5890" max="5892" width="6.6640625" style="91" bestFit="1" customWidth="1"/>
    <col min="5893" max="5893" width="7.33203125" style="91" bestFit="1" customWidth="1"/>
    <col min="5894" max="5894" width="6.6640625" style="91" bestFit="1" customWidth="1"/>
    <col min="5895" max="5895" width="5.77734375" style="91" bestFit="1" customWidth="1"/>
    <col min="5896" max="5896" width="6.6640625" style="91" bestFit="1" customWidth="1"/>
    <col min="5897" max="5897" width="6" style="91" bestFit="1" customWidth="1"/>
    <col min="5898" max="5898" width="6.6640625" style="91" bestFit="1" customWidth="1"/>
    <col min="5899" max="5899" width="6" style="91" bestFit="1" customWidth="1"/>
    <col min="5900" max="5900" width="7.33203125" style="91" bestFit="1" customWidth="1"/>
    <col min="5901" max="5903" width="7.44140625" style="91" bestFit="1" customWidth="1"/>
    <col min="5904" max="5904" width="7.33203125" style="91" bestFit="1" customWidth="1"/>
    <col min="5905" max="5905" width="6.6640625" style="91" customWidth="1"/>
    <col min="5906" max="5906" width="5" style="91" customWidth="1"/>
    <col min="5907" max="5907" width="7.44140625" style="91" bestFit="1" customWidth="1"/>
    <col min="5908" max="5908" width="6.5546875" style="91" customWidth="1"/>
    <col min="5909" max="5909" width="7.44140625" style="91" bestFit="1" customWidth="1"/>
    <col min="5910" max="5910" width="6.109375" style="91" customWidth="1"/>
    <col min="5911" max="5911" width="7.33203125" style="91" bestFit="1" customWidth="1"/>
    <col min="5912" max="6144" width="8.88671875" style="91"/>
    <col min="6145" max="6145" width="7.6640625" style="91" customWidth="1"/>
    <col min="6146" max="6148" width="6.6640625" style="91" bestFit="1" customWidth="1"/>
    <col min="6149" max="6149" width="7.33203125" style="91" bestFit="1" customWidth="1"/>
    <col min="6150" max="6150" width="6.6640625" style="91" bestFit="1" customWidth="1"/>
    <col min="6151" max="6151" width="5.77734375" style="91" bestFit="1" customWidth="1"/>
    <col min="6152" max="6152" width="6.6640625" style="91" bestFit="1" customWidth="1"/>
    <col min="6153" max="6153" width="6" style="91" bestFit="1" customWidth="1"/>
    <col min="6154" max="6154" width="6.6640625" style="91" bestFit="1" customWidth="1"/>
    <col min="6155" max="6155" width="6" style="91" bestFit="1" customWidth="1"/>
    <col min="6156" max="6156" width="7.33203125" style="91" bestFit="1" customWidth="1"/>
    <col min="6157" max="6159" width="7.44140625" style="91" bestFit="1" customWidth="1"/>
    <col min="6160" max="6160" width="7.33203125" style="91" bestFit="1" customWidth="1"/>
    <col min="6161" max="6161" width="6.6640625" style="91" customWidth="1"/>
    <col min="6162" max="6162" width="5" style="91" customWidth="1"/>
    <col min="6163" max="6163" width="7.44140625" style="91" bestFit="1" customWidth="1"/>
    <col min="6164" max="6164" width="6.5546875" style="91" customWidth="1"/>
    <col min="6165" max="6165" width="7.44140625" style="91" bestFit="1" customWidth="1"/>
    <col min="6166" max="6166" width="6.109375" style="91" customWidth="1"/>
    <col min="6167" max="6167" width="7.33203125" style="91" bestFit="1" customWidth="1"/>
    <col min="6168" max="6400" width="8.88671875" style="91"/>
    <col min="6401" max="6401" width="7.6640625" style="91" customWidth="1"/>
    <col min="6402" max="6404" width="6.6640625" style="91" bestFit="1" customWidth="1"/>
    <col min="6405" max="6405" width="7.33203125" style="91" bestFit="1" customWidth="1"/>
    <col min="6406" max="6406" width="6.6640625" style="91" bestFit="1" customWidth="1"/>
    <col min="6407" max="6407" width="5.77734375" style="91" bestFit="1" customWidth="1"/>
    <col min="6408" max="6408" width="6.6640625" style="91" bestFit="1" customWidth="1"/>
    <col min="6409" max="6409" width="6" style="91" bestFit="1" customWidth="1"/>
    <col min="6410" max="6410" width="6.6640625" style="91" bestFit="1" customWidth="1"/>
    <col min="6411" max="6411" width="6" style="91" bestFit="1" customWidth="1"/>
    <col min="6412" max="6412" width="7.33203125" style="91" bestFit="1" customWidth="1"/>
    <col min="6413" max="6415" width="7.44140625" style="91" bestFit="1" customWidth="1"/>
    <col min="6416" max="6416" width="7.33203125" style="91" bestFit="1" customWidth="1"/>
    <col min="6417" max="6417" width="6.6640625" style="91" customWidth="1"/>
    <col min="6418" max="6418" width="5" style="91" customWidth="1"/>
    <col min="6419" max="6419" width="7.44140625" style="91" bestFit="1" customWidth="1"/>
    <col min="6420" max="6420" width="6.5546875" style="91" customWidth="1"/>
    <col min="6421" max="6421" width="7.44140625" style="91" bestFit="1" customWidth="1"/>
    <col min="6422" max="6422" width="6.109375" style="91" customWidth="1"/>
    <col min="6423" max="6423" width="7.33203125" style="91" bestFit="1" customWidth="1"/>
    <col min="6424" max="6656" width="8.88671875" style="91"/>
    <col min="6657" max="6657" width="7.6640625" style="91" customWidth="1"/>
    <col min="6658" max="6660" width="6.6640625" style="91" bestFit="1" customWidth="1"/>
    <col min="6661" max="6661" width="7.33203125" style="91" bestFit="1" customWidth="1"/>
    <col min="6662" max="6662" width="6.6640625" style="91" bestFit="1" customWidth="1"/>
    <col min="6663" max="6663" width="5.77734375" style="91" bestFit="1" customWidth="1"/>
    <col min="6664" max="6664" width="6.6640625" style="91" bestFit="1" customWidth="1"/>
    <col min="6665" max="6665" width="6" style="91" bestFit="1" customWidth="1"/>
    <col min="6666" max="6666" width="6.6640625" style="91" bestFit="1" customWidth="1"/>
    <col min="6667" max="6667" width="6" style="91" bestFit="1" customWidth="1"/>
    <col min="6668" max="6668" width="7.33203125" style="91" bestFit="1" customWidth="1"/>
    <col min="6669" max="6671" width="7.44140625" style="91" bestFit="1" customWidth="1"/>
    <col min="6672" max="6672" width="7.33203125" style="91" bestFit="1" customWidth="1"/>
    <col min="6673" max="6673" width="6.6640625" style="91" customWidth="1"/>
    <col min="6674" max="6674" width="5" style="91" customWidth="1"/>
    <col min="6675" max="6675" width="7.44140625" style="91" bestFit="1" customWidth="1"/>
    <col min="6676" max="6676" width="6.5546875" style="91" customWidth="1"/>
    <col min="6677" max="6677" width="7.44140625" style="91" bestFit="1" customWidth="1"/>
    <col min="6678" max="6678" width="6.109375" style="91" customWidth="1"/>
    <col min="6679" max="6679" width="7.33203125" style="91" bestFit="1" customWidth="1"/>
    <col min="6680" max="6912" width="8.88671875" style="91"/>
    <col min="6913" max="6913" width="7.6640625" style="91" customWidth="1"/>
    <col min="6914" max="6916" width="6.6640625" style="91" bestFit="1" customWidth="1"/>
    <col min="6917" max="6917" width="7.33203125" style="91" bestFit="1" customWidth="1"/>
    <col min="6918" max="6918" width="6.6640625" style="91" bestFit="1" customWidth="1"/>
    <col min="6919" max="6919" width="5.77734375" style="91" bestFit="1" customWidth="1"/>
    <col min="6920" max="6920" width="6.6640625" style="91" bestFit="1" customWidth="1"/>
    <col min="6921" max="6921" width="6" style="91" bestFit="1" customWidth="1"/>
    <col min="6922" max="6922" width="6.6640625" style="91" bestFit="1" customWidth="1"/>
    <col min="6923" max="6923" width="6" style="91" bestFit="1" customWidth="1"/>
    <col min="6924" max="6924" width="7.33203125" style="91" bestFit="1" customWidth="1"/>
    <col min="6925" max="6927" width="7.44140625" style="91" bestFit="1" customWidth="1"/>
    <col min="6928" max="6928" width="7.33203125" style="91" bestFit="1" customWidth="1"/>
    <col min="6929" max="6929" width="6.6640625" style="91" customWidth="1"/>
    <col min="6930" max="6930" width="5" style="91" customWidth="1"/>
    <col min="6931" max="6931" width="7.44140625" style="91" bestFit="1" customWidth="1"/>
    <col min="6932" max="6932" width="6.5546875" style="91" customWidth="1"/>
    <col min="6933" max="6933" width="7.44140625" style="91" bestFit="1" customWidth="1"/>
    <col min="6934" max="6934" width="6.109375" style="91" customWidth="1"/>
    <col min="6935" max="6935" width="7.33203125" style="91" bestFit="1" customWidth="1"/>
    <col min="6936" max="7168" width="8.88671875" style="91"/>
    <col min="7169" max="7169" width="7.6640625" style="91" customWidth="1"/>
    <col min="7170" max="7172" width="6.6640625" style="91" bestFit="1" customWidth="1"/>
    <col min="7173" max="7173" width="7.33203125" style="91" bestFit="1" customWidth="1"/>
    <col min="7174" max="7174" width="6.6640625" style="91" bestFit="1" customWidth="1"/>
    <col min="7175" max="7175" width="5.77734375" style="91" bestFit="1" customWidth="1"/>
    <col min="7176" max="7176" width="6.6640625" style="91" bestFit="1" customWidth="1"/>
    <col min="7177" max="7177" width="6" style="91" bestFit="1" customWidth="1"/>
    <col min="7178" max="7178" width="6.6640625" style="91" bestFit="1" customWidth="1"/>
    <col min="7179" max="7179" width="6" style="91" bestFit="1" customWidth="1"/>
    <col min="7180" max="7180" width="7.33203125" style="91" bestFit="1" customWidth="1"/>
    <col min="7181" max="7183" width="7.44140625" style="91" bestFit="1" customWidth="1"/>
    <col min="7184" max="7184" width="7.33203125" style="91" bestFit="1" customWidth="1"/>
    <col min="7185" max="7185" width="6.6640625" style="91" customWidth="1"/>
    <col min="7186" max="7186" width="5" style="91" customWidth="1"/>
    <col min="7187" max="7187" width="7.44140625" style="91" bestFit="1" customWidth="1"/>
    <col min="7188" max="7188" width="6.5546875" style="91" customWidth="1"/>
    <col min="7189" max="7189" width="7.44140625" style="91" bestFit="1" customWidth="1"/>
    <col min="7190" max="7190" width="6.109375" style="91" customWidth="1"/>
    <col min="7191" max="7191" width="7.33203125" style="91" bestFit="1" customWidth="1"/>
    <col min="7192" max="7424" width="8.88671875" style="91"/>
    <col min="7425" max="7425" width="7.6640625" style="91" customWidth="1"/>
    <col min="7426" max="7428" width="6.6640625" style="91" bestFit="1" customWidth="1"/>
    <col min="7429" max="7429" width="7.33203125" style="91" bestFit="1" customWidth="1"/>
    <col min="7430" max="7430" width="6.6640625" style="91" bestFit="1" customWidth="1"/>
    <col min="7431" max="7431" width="5.77734375" style="91" bestFit="1" customWidth="1"/>
    <col min="7432" max="7432" width="6.6640625" style="91" bestFit="1" customWidth="1"/>
    <col min="7433" max="7433" width="6" style="91" bestFit="1" customWidth="1"/>
    <col min="7434" max="7434" width="6.6640625" style="91" bestFit="1" customWidth="1"/>
    <col min="7435" max="7435" width="6" style="91" bestFit="1" customWidth="1"/>
    <col min="7436" max="7436" width="7.33203125" style="91" bestFit="1" customWidth="1"/>
    <col min="7437" max="7439" width="7.44140625" style="91" bestFit="1" customWidth="1"/>
    <col min="7440" max="7440" width="7.33203125" style="91" bestFit="1" customWidth="1"/>
    <col min="7441" max="7441" width="6.6640625" style="91" customWidth="1"/>
    <col min="7442" max="7442" width="5" style="91" customWidth="1"/>
    <col min="7443" max="7443" width="7.44140625" style="91" bestFit="1" customWidth="1"/>
    <col min="7444" max="7444" width="6.5546875" style="91" customWidth="1"/>
    <col min="7445" max="7445" width="7.44140625" style="91" bestFit="1" customWidth="1"/>
    <col min="7446" max="7446" width="6.109375" style="91" customWidth="1"/>
    <col min="7447" max="7447" width="7.33203125" style="91" bestFit="1" customWidth="1"/>
    <col min="7448" max="7680" width="8.88671875" style="91"/>
    <col min="7681" max="7681" width="7.6640625" style="91" customWidth="1"/>
    <col min="7682" max="7684" width="6.6640625" style="91" bestFit="1" customWidth="1"/>
    <col min="7685" max="7685" width="7.33203125" style="91" bestFit="1" customWidth="1"/>
    <col min="7686" max="7686" width="6.6640625" style="91" bestFit="1" customWidth="1"/>
    <col min="7687" max="7687" width="5.77734375" style="91" bestFit="1" customWidth="1"/>
    <col min="7688" max="7688" width="6.6640625" style="91" bestFit="1" customWidth="1"/>
    <col min="7689" max="7689" width="6" style="91" bestFit="1" customWidth="1"/>
    <col min="7690" max="7690" width="6.6640625" style="91" bestFit="1" customWidth="1"/>
    <col min="7691" max="7691" width="6" style="91" bestFit="1" customWidth="1"/>
    <col min="7692" max="7692" width="7.33203125" style="91" bestFit="1" customWidth="1"/>
    <col min="7693" max="7695" width="7.44140625" style="91" bestFit="1" customWidth="1"/>
    <col min="7696" max="7696" width="7.33203125" style="91" bestFit="1" customWidth="1"/>
    <col min="7697" max="7697" width="6.6640625" style="91" customWidth="1"/>
    <col min="7698" max="7698" width="5" style="91" customWidth="1"/>
    <col min="7699" max="7699" width="7.44140625" style="91" bestFit="1" customWidth="1"/>
    <col min="7700" max="7700" width="6.5546875" style="91" customWidth="1"/>
    <col min="7701" max="7701" width="7.44140625" style="91" bestFit="1" customWidth="1"/>
    <col min="7702" max="7702" width="6.109375" style="91" customWidth="1"/>
    <col min="7703" max="7703" width="7.33203125" style="91" bestFit="1" customWidth="1"/>
    <col min="7704" max="7936" width="8.88671875" style="91"/>
    <col min="7937" max="7937" width="7.6640625" style="91" customWidth="1"/>
    <col min="7938" max="7940" width="6.6640625" style="91" bestFit="1" customWidth="1"/>
    <col min="7941" max="7941" width="7.33203125" style="91" bestFit="1" customWidth="1"/>
    <col min="7942" max="7942" width="6.6640625" style="91" bestFit="1" customWidth="1"/>
    <col min="7943" max="7943" width="5.77734375" style="91" bestFit="1" customWidth="1"/>
    <col min="7944" max="7944" width="6.6640625" style="91" bestFit="1" customWidth="1"/>
    <col min="7945" max="7945" width="6" style="91" bestFit="1" customWidth="1"/>
    <col min="7946" max="7946" width="6.6640625" style="91" bestFit="1" customWidth="1"/>
    <col min="7947" max="7947" width="6" style="91" bestFit="1" customWidth="1"/>
    <col min="7948" max="7948" width="7.33203125" style="91" bestFit="1" customWidth="1"/>
    <col min="7949" max="7951" width="7.44140625" style="91" bestFit="1" customWidth="1"/>
    <col min="7952" max="7952" width="7.33203125" style="91" bestFit="1" customWidth="1"/>
    <col min="7953" max="7953" width="6.6640625" style="91" customWidth="1"/>
    <col min="7954" max="7954" width="5" style="91" customWidth="1"/>
    <col min="7955" max="7955" width="7.44140625" style="91" bestFit="1" customWidth="1"/>
    <col min="7956" max="7956" width="6.5546875" style="91" customWidth="1"/>
    <col min="7957" max="7957" width="7.44140625" style="91" bestFit="1" customWidth="1"/>
    <col min="7958" max="7958" width="6.109375" style="91" customWidth="1"/>
    <col min="7959" max="7959" width="7.33203125" style="91" bestFit="1" customWidth="1"/>
    <col min="7960" max="8192" width="8.88671875" style="91"/>
    <col min="8193" max="8193" width="7.6640625" style="91" customWidth="1"/>
    <col min="8194" max="8196" width="6.6640625" style="91" bestFit="1" customWidth="1"/>
    <col min="8197" max="8197" width="7.33203125" style="91" bestFit="1" customWidth="1"/>
    <col min="8198" max="8198" width="6.6640625" style="91" bestFit="1" customWidth="1"/>
    <col min="8199" max="8199" width="5.77734375" style="91" bestFit="1" customWidth="1"/>
    <col min="8200" max="8200" width="6.6640625" style="91" bestFit="1" customWidth="1"/>
    <col min="8201" max="8201" width="6" style="91" bestFit="1" customWidth="1"/>
    <col min="8202" max="8202" width="6.6640625" style="91" bestFit="1" customWidth="1"/>
    <col min="8203" max="8203" width="6" style="91" bestFit="1" customWidth="1"/>
    <col min="8204" max="8204" width="7.33203125" style="91" bestFit="1" customWidth="1"/>
    <col min="8205" max="8207" width="7.44140625" style="91" bestFit="1" customWidth="1"/>
    <col min="8208" max="8208" width="7.33203125" style="91" bestFit="1" customWidth="1"/>
    <col min="8209" max="8209" width="6.6640625" style="91" customWidth="1"/>
    <col min="8210" max="8210" width="5" style="91" customWidth="1"/>
    <col min="8211" max="8211" width="7.44140625" style="91" bestFit="1" customWidth="1"/>
    <col min="8212" max="8212" width="6.5546875" style="91" customWidth="1"/>
    <col min="8213" max="8213" width="7.44140625" style="91" bestFit="1" customWidth="1"/>
    <col min="8214" max="8214" width="6.109375" style="91" customWidth="1"/>
    <col min="8215" max="8215" width="7.33203125" style="91" bestFit="1" customWidth="1"/>
    <col min="8216" max="8448" width="8.88671875" style="91"/>
    <col min="8449" max="8449" width="7.6640625" style="91" customWidth="1"/>
    <col min="8450" max="8452" width="6.6640625" style="91" bestFit="1" customWidth="1"/>
    <col min="8453" max="8453" width="7.33203125" style="91" bestFit="1" customWidth="1"/>
    <col min="8454" max="8454" width="6.6640625" style="91" bestFit="1" customWidth="1"/>
    <col min="8455" max="8455" width="5.77734375" style="91" bestFit="1" customWidth="1"/>
    <col min="8456" max="8456" width="6.6640625" style="91" bestFit="1" customWidth="1"/>
    <col min="8457" max="8457" width="6" style="91" bestFit="1" customWidth="1"/>
    <col min="8458" max="8458" width="6.6640625" style="91" bestFit="1" customWidth="1"/>
    <col min="8459" max="8459" width="6" style="91" bestFit="1" customWidth="1"/>
    <col min="8460" max="8460" width="7.33203125" style="91" bestFit="1" customWidth="1"/>
    <col min="8461" max="8463" width="7.44140625" style="91" bestFit="1" customWidth="1"/>
    <col min="8464" max="8464" width="7.33203125" style="91" bestFit="1" customWidth="1"/>
    <col min="8465" max="8465" width="6.6640625" style="91" customWidth="1"/>
    <col min="8466" max="8466" width="5" style="91" customWidth="1"/>
    <col min="8467" max="8467" width="7.44140625" style="91" bestFit="1" customWidth="1"/>
    <col min="8468" max="8468" width="6.5546875" style="91" customWidth="1"/>
    <col min="8469" max="8469" width="7.44140625" style="91" bestFit="1" customWidth="1"/>
    <col min="8470" max="8470" width="6.109375" style="91" customWidth="1"/>
    <col min="8471" max="8471" width="7.33203125" style="91" bestFit="1" customWidth="1"/>
    <col min="8472" max="8704" width="8.88671875" style="91"/>
    <col min="8705" max="8705" width="7.6640625" style="91" customWidth="1"/>
    <col min="8706" max="8708" width="6.6640625" style="91" bestFit="1" customWidth="1"/>
    <col min="8709" max="8709" width="7.33203125" style="91" bestFit="1" customWidth="1"/>
    <col min="8710" max="8710" width="6.6640625" style="91" bestFit="1" customWidth="1"/>
    <col min="8711" max="8711" width="5.77734375" style="91" bestFit="1" customWidth="1"/>
    <col min="8712" max="8712" width="6.6640625" style="91" bestFit="1" customWidth="1"/>
    <col min="8713" max="8713" width="6" style="91" bestFit="1" customWidth="1"/>
    <col min="8714" max="8714" width="6.6640625" style="91" bestFit="1" customWidth="1"/>
    <col min="8715" max="8715" width="6" style="91" bestFit="1" customWidth="1"/>
    <col min="8716" max="8716" width="7.33203125" style="91" bestFit="1" customWidth="1"/>
    <col min="8717" max="8719" width="7.44140625" style="91" bestFit="1" customWidth="1"/>
    <col min="8720" max="8720" width="7.33203125" style="91" bestFit="1" customWidth="1"/>
    <col min="8721" max="8721" width="6.6640625" style="91" customWidth="1"/>
    <col min="8722" max="8722" width="5" style="91" customWidth="1"/>
    <col min="8723" max="8723" width="7.44140625" style="91" bestFit="1" customWidth="1"/>
    <col min="8724" max="8724" width="6.5546875" style="91" customWidth="1"/>
    <col min="8725" max="8725" width="7.44140625" style="91" bestFit="1" customWidth="1"/>
    <col min="8726" max="8726" width="6.109375" style="91" customWidth="1"/>
    <col min="8727" max="8727" width="7.33203125" style="91" bestFit="1" customWidth="1"/>
    <col min="8728" max="8960" width="8.88671875" style="91"/>
    <col min="8961" max="8961" width="7.6640625" style="91" customWidth="1"/>
    <col min="8962" max="8964" width="6.6640625" style="91" bestFit="1" customWidth="1"/>
    <col min="8965" max="8965" width="7.33203125" style="91" bestFit="1" customWidth="1"/>
    <col min="8966" max="8966" width="6.6640625" style="91" bestFit="1" customWidth="1"/>
    <col min="8967" max="8967" width="5.77734375" style="91" bestFit="1" customWidth="1"/>
    <col min="8968" max="8968" width="6.6640625" style="91" bestFit="1" customWidth="1"/>
    <col min="8969" max="8969" width="6" style="91" bestFit="1" customWidth="1"/>
    <col min="8970" max="8970" width="6.6640625" style="91" bestFit="1" customWidth="1"/>
    <col min="8971" max="8971" width="6" style="91" bestFit="1" customWidth="1"/>
    <col min="8972" max="8972" width="7.33203125" style="91" bestFit="1" customWidth="1"/>
    <col min="8973" max="8975" width="7.44140625" style="91" bestFit="1" customWidth="1"/>
    <col min="8976" max="8976" width="7.33203125" style="91" bestFit="1" customWidth="1"/>
    <col min="8977" max="8977" width="6.6640625" style="91" customWidth="1"/>
    <col min="8978" max="8978" width="5" style="91" customWidth="1"/>
    <col min="8979" max="8979" width="7.44140625" style="91" bestFit="1" customWidth="1"/>
    <col min="8980" max="8980" width="6.5546875" style="91" customWidth="1"/>
    <col min="8981" max="8981" width="7.44140625" style="91" bestFit="1" customWidth="1"/>
    <col min="8982" max="8982" width="6.109375" style="91" customWidth="1"/>
    <col min="8983" max="8983" width="7.33203125" style="91" bestFit="1" customWidth="1"/>
    <col min="8984" max="9216" width="8.88671875" style="91"/>
    <col min="9217" max="9217" width="7.6640625" style="91" customWidth="1"/>
    <col min="9218" max="9220" width="6.6640625" style="91" bestFit="1" customWidth="1"/>
    <col min="9221" max="9221" width="7.33203125" style="91" bestFit="1" customWidth="1"/>
    <col min="9222" max="9222" width="6.6640625" style="91" bestFit="1" customWidth="1"/>
    <col min="9223" max="9223" width="5.77734375" style="91" bestFit="1" customWidth="1"/>
    <col min="9224" max="9224" width="6.6640625" style="91" bestFit="1" customWidth="1"/>
    <col min="9225" max="9225" width="6" style="91" bestFit="1" customWidth="1"/>
    <col min="9226" max="9226" width="6.6640625" style="91" bestFit="1" customWidth="1"/>
    <col min="9227" max="9227" width="6" style="91" bestFit="1" customWidth="1"/>
    <col min="9228" max="9228" width="7.33203125" style="91" bestFit="1" customWidth="1"/>
    <col min="9229" max="9231" width="7.44140625" style="91" bestFit="1" customWidth="1"/>
    <col min="9232" max="9232" width="7.33203125" style="91" bestFit="1" customWidth="1"/>
    <col min="9233" max="9233" width="6.6640625" style="91" customWidth="1"/>
    <col min="9234" max="9234" width="5" style="91" customWidth="1"/>
    <col min="9235" max="9235" width="7.44140625" style="91" bestFit="1" customWidth="1"/>
    <col min="9236" max="9236" width="6.5546875" style="91" customWidth="1"/>
    <col min="9237" max="9237" width="7.44140625" style="91" bestFit="1" customWidth="1"/>
    <col min="9238" max="9238" width="6.109375" style="91" customWidth="1"/>
    <col min="9239" max="9239" width="7.33203125" style="91" bestFit="1" customWidth="1"/>
    <col min="9240" max="9472" width="8.88671875" style="91"/>
    <col min="9473" max="9473" width="7.6640625" style="91" customWidth="1"/>
    <col min="9474" max="9476" width="6.6640625" style="91" bestFit="1" customWidth="1"/>
    <col min="9477" max="9477" width="7.33203125" style="91" bestFit="1" customWidth="1"/>
    <col min="9478" max="9478" width="6.6640625" style="91" bestFit="1" customWidth="1"/>
    <col min="9479" max="9479" width="5.77734375" style="91" bestFit="1" customWidth="1"/>
    <col min="9480" max="9480" width="6.6640625" style="91" bestFit="1" customWidth="1"/>
    <col min="9481" max="9481" width="6" style="91" bestFit="1" customWidth="1"/>
    <col min="9482" max="9482" width="6.6640625" style="91" bestFit="1" customWidth="1"/>
    <col min="9483" max="9483" width="6" style="91" bestFit="1" customWidth="1"/>
    <col min="9484" max="9484" width="7.33203125" style="91" bestFit="1" customWidth="1"/>
    <col min="9485" max="9487" width="7.44140625" style="91" bestFit="1" customWidth="1"/>
    <col min="9488" max="9488" width="7.33203125" style="91" bestFit="1" customWidth="1"/>
    <col min="9489" max="9489" width="6.6640625" style="91" customWidth="1"/>
    <col min="9490" max="9490" width="5" style="91" customWidth="1"/>
    <col min="9491" max="9491" width="7.44140625" style="91" bestFit="1" customWidth="1"/>
    <col min="9492" max="9492" width="6.5546875" style="91" customWidth="1"/>
    <col min="9493" max="9493" width="7.44140625" style="91" bestFit="1" customWidth="1"/>
    <col min="9494" max="9494" width="6.109375" style="91" customWidth="1"/>
    <col min="9495" max="9495" width="7.33203125" style="91" bestFit="1" customWidth="1"/>
    <col min="9496" max="9728" width="8.88671875" style="91"/>
    <col min="9729" max="9729" width="7.6640625" style="91" customWidth="1"/>
    <col min="9730" max="9732" width="6.6640625" style="91" bestFit="1" customWidth="1"/>
    <col min="9733" max="9733" width="7.33203125" style="91" bestFit="1" customWidth="1"/>
    <col min="9734" max="9734" width="6.6640625" style="91" bestFit="1" customWidth="1"/>
    <col min="9735" max="9735" width="5.77734375" style="91" bestFit="1" customWidth="1"/>
    <col min="9736" max="9736" width="6.6640625" style="91" bestFit="1" customWidth="1"/>
    <col min="9737" max="9737" width="6" style="91" bestFit="1" customWidth="1"/>
    <col min="9738" max="9738" width="6.6640625" style="91" bestFit="1" customWidth="1"/>
    <col min="9739" max="9739" width="6" style="91" bestFit="1" customWidth="1"/>
    <col min="9740" max="9740" width="7.33203125" style="91" bestFit="1" customWidth="1"/>
    <col min="9741" max="9743" width="7.44140625" style="91" bestFit="1" customWidth="1"/>
    <col min="9744" max="9744" width="7.33203125" style="91" bestFit="1" customWidth="1"/>
    <col min="9745" max="9745" width="6.6640625" style="91" customWidth="1"/>
    <col min="9746" max="9746" width="5" style="91" customWidth="1"/>
    <col min="9747" max="9747" width="7.44140625" style="91" bestFit="1" customWidth="1"/>
    <col min="9748" max="9748" width="6.5546875" style="91" customWidth="1"/>
    <col min="9749" max="9749" width="7.44140625" style="91" bestFit="1" customWidth="1"/>
    <col min="9750" max="9750" width="6.109375" style="91" customWidth="1"/>
    <col min="9751" max="9751" width="7.33203125" style="91" bestFit="1" customWidth="1"/>
    <col min="9752" max="9984" width="8.88671875" style="91"/>
    <col min="9985" max="9985" width="7.6640625" style="91" customWidth="1"/>
    <col min="9986" max="9988" width="6.6640625" style="91" bestFit="1" customWidth="1"/>
    <col min="9989" max="9989" width="7.33203125" style="91" bestFit="1" customWidth="1"/>
    <col min="9990" max="9990" width="6.6640625" style="91" bestFit="1" customWidth="1"/>
    <col min="9991" max="9991" width="5.77734375" style="91" bestFit="1" customWidth="1"/>
    <col min="9992" max="9992" width="6.6640625" style="91" bestFit="1" customWidth="1"/>
    <col min="9993" max="9993" width="6" style="91" bestFit="1" customWidth="1"/>
    <col min="9994" max="9994" width="6.6640625" style="91" bestFit="1" customWidth="1"/>
    <col min="9995" max="9995" width="6" style="91" bestFit="1" customWidth="1"/>
    <col min="9996" max="9996" width="7.33203125" style="91" bestFit="1" customWidth="1"/>
    <col min="9997" max="9999" width="7.44140625" style="91" bestFit="1" customWidth="1"/>
    <col min="10000" max="10000" width="7.33203125" style="91" bestFit="1" customWidth="1"/>
    <col min="10001" max="10001" width="6.6640625" style="91" customWidth="1"/>
    <col min="10002" max="10002" width="5" style="91" customWidth="1"/>
    <col min="10003" max="10003" width="7.44140625" style="91" bestFit="1" customWidth="1"/>
    <col min="10004" max="10004" width="6.5546875" style="91" customWidth="1"/>
    <col min="10005" max="10005" width="7.44140625" style="91" bestFit="1" customWidth="1"/>
    <col min="10006" max="10006" width="6.109375" style="91" customWidth="1"/>
    <col min="10007" max="10007" width="7.33203125" style="91" bestFit="1" customWidth="1"/>
    <col min="10008" max="10240" width="8.88671875" style="91"/>
    <col min="10241" max="10241" width="7.6640625" style="91" customWidth="1"/>
    <col min="10242" max="10244" width="6.6640625" style="91" bestFit="1" customWidth="1"/>
    <col min="10245" max="10245" width="7.33203125" style="91" bestFit="1" customWidth="1"/>
    <col min="10246" max="10246" width="6.6640625" style="91" bestFit="1" customWidth="1"/>
    <col min="10247" max="10247" width="5.77734375" style="91" bestFit="1" customWidth="1"/>
    <col min="10248" max="10248" width="6.6640625" style="91" bestFit="1" customWidth="1"/>
    <col min="10249" max="10249" width="6" style="91" bestFit="1" customWidth="1"/>
    <col min="10250" max="10250" width="6.6640625" style="91" bestFit="1" customWidth="1"/>
    <col min="10251" max="10251" width="6" style="91" bestFit="1" customWidth="1"/>
    <col min="10252" max="10252" width="7.33203125" style="91" bestFit="1" customWidth="1"/>
    <col min="10253" max="10255" width="7.44140625" style="91" bestFit="1" customWidth="1"/>
    <col min="10256" max="10256" width="7.33203125" style="91" bestFit="1" customWidth="1"/>
    <col min="10257" max="10257" width="6.6640625" style="91" customWidth="1"/>
    <col min="10258" max="10258" width="5" style="91" customWidth="1"/>
    <col min="10259" max="10259" width="7.44140625" style="91" bestFit="1" customWidth="1"/>
    <col min="10260" max="10260" width="6.5546875" style="91" customWidth="1"/>
    <col min="10261" max="10261" width="7.44140625" style="91" bestFit="1" customWidth="1"/>
    <col min="10262" max="10262" width="6.109375" style="91" customWidth="1"/>
    <col min="10263" max="10263" width="7.33203125" style="91" bestFit="1" customWidth="1"/>
    <col min="10264" max="10496" width="8.88671875" style="91"/>
    <col min="10497" max="10497" width="7.6640625" style="91" customWidth="1"/>
    <col min="10498" max="10500" width="6.6640625" style="91" bestFit="1" customWidth="1"/>
    <col min="10501" max="10501" width="7.33203125" style="91" bestFit="1" customWidth="1"/>
    <col min="10502" max="10502" width="6.6640625" style="91" bestFit="1" customWidth="1"/>
    <col min="10503" max="10503" width="5.77734375" style="91" bestFit="1" customWidth="1"/>
    <col min="10504" max="10504" width="6.6640625" style="91" bestFit="1" customWidth="1"/>
    <col min="10505" max="10505" width="6" style="91" bestFit="1" customWidth="1"/>
    <col min="10506" max="10506" width="6.6640625" style="91" bestFit="1" customWidth="1"/>
    <col min="10507" max="10507" width="6" style="91" bestFit="1" customWidth="1"/>
    <col min="10508" max="10508" width="7.33203125" style="91" bestFit="1" customWidth="1"/>
    <col min="10509" max="10511" width="7.44140625" style="91" bestFit="1" customWidth="1"/>
    <col min="10512" max="10512" width="7.33203125" style="91" bestFit="1" customWidth="1"/>
    <col min="10513" max="10513" width="6.6640625" style="91" customWidth="1"/>
    <col min="10514" max="10514" width="5" style="91" customWidth="1"/>
    <col min="10515" max="10515" width="7.44140625" style="91" bestFit="1" customWidth="1"/>
    <col min="10516" max="10516" width="6.5546875" style="91" customWidth="1"/>
    <col min="10517" max="10517" width="7.44140625" style="91" bestFit="1" customWidth="1"/>
    <col min="10518" max="10518" width="6.109375" style="91" customWidth="1"/>
    <col min="10519" max="10519" width="7.33203125" style="91" bestFit="1" customWidth="1"/>
    <col min="10520" max="10752" width="8.88671875" style="91"/>
    <col min="10753" max="10753" width="7.6640625" style="91" customWidth="1"/>
    <col min="10754" max="10756" width="6.6640625" style="91" bestFit="1" customWidth="1"/>
    <col min="10757" max="10757" width="7.33203125" style="91" bestFit="1" customWidth="1"/>
    <col min="10758" max="10758" width="6.6640625" style="91" bestFit="1" customWidth="1"/>
    <col min="10759" max="10759" width="5.77734375" style="91" bestFit="1" customWidth="1"/>
    <col min="10760" max="10760" width="6.6640625" style="91" bestFit="1" customWidth="1"/>
    <col min="10761" max="10761" width="6" style="91" bestFit="1" customWidth="1"/>
    <col min="10762" max="10762" width="6.6640625" style="91" bestFit="1" customWidth="1"/>
    <col min="10763" max="10763" width="6" style="91" bestFit="1" customWidth="1"/>
    <col min="10764" max="10764" width="7.33203125" style="91" bestFit="1" customWidth="1"/>
    <col min="10765" max="10767" width="7.44140625" style="91" bestFit="1" customWidth="1"/>
    <col min="10768" max="10768" width="7.33203125" style="91" bestFit="1" customWidth="1"/>
    <col min="10769" max="10769" width="6.6640625" style="91" customWidth="1"/>
    <col min="10770" max="10770" width="5" style="91" customWidth="1"/>
    <col min="10771" max="10771" width="7.44140625" style="91" bestFit="1" customWidth="1"/>
    <col min="10772" max="10772" width="6.5546875" style="91" customWidth="1"/>
    <col min="10773" max="10773" width="7.44140625" style="91" bestFit="1" customWidth="1"/>
    <col min="10774" max="10774" width="6.109375" style="91" customWidth="1"/>
    <col min="10775" max="10775" width="7.33203125" style="91" bestFit="1" customWidth="1"/>
    <col min="10776" max="11008" width="8.88671875" style="91"/>
    <col min="11009" max="11009" width="7.6640625" style="91" customWidth="1"/>
    <col min="11010" max="11012" width="6.6640625" style="91" bestFit="1" customWidth="1"/>
    <col min="11013" max="11013" width="7.33203125" style="91" bestFit="1" customWidth="1"/>
    <col min="11014" max="11014" width="6.6640625" style="91" bestFit="1" customWidth="1"/>
    <col min="11015" max="11015" width="5.77734375" style="91" bestFit="1" customWidth="1"/>
    <col min="11016" max="11016" width="6.6640625" style="91" bestFit="1" customWidth="1"/>
    <col min="11017" max="11017" width="6" style="91" bestFit="1" customWidth="1"/>
    <col min="11018" max="11018" width="6.6640625" style="91" bestFit="1" customWidth="1"/>
    <col min="11019" max="11019" width="6" style="91" bestFit="1" customWidth="1"/>
    <col min="11020" max="11020" width="7.33203125" style="91" bestFit="1" customWidth="1"/>
    <col min="11021" max="11023" width="7.44140625" style="91" bestFit="1" customWidth="1"/>
    <col min="11024" max="11024" width="7.33203125" style="91" bestFit="1" customWidth="1"/>
    <col min="11025" max="11025" width="6.6640625" style="91" customWidth="1"/>
    <col min="11026" max="11026" width="5" style="91" customWidth="1"/>
    <col min="11027" max="11027" width="7.44140625" style="91" bestFit="1" customWidth="1"/>
    <col min="11028" max="11028" width="6.5546875" style="91" customWidth="1"/>
    <col min="11029" max="11029" width="7.44140625" style="91" bestFit="1" customWidth="1"/>
    <col min="11030" max="11030" width="6.109375" style="91" customWidth="1"/>
    <col min="11031" max="11031" width="7.33203125" style="91" bestFit="1" customWidth="1"/>
    <col min="11032" max="11264" width="8.88671875" style="91"/>
    <col min="11265" max="11265" width="7.6640625" style="91" customWidth="1"/>
    <col min="11266" max="11268" width="6.6640625" style="91" bestFit="1" customWidth="1"/>
    <col min="11269" max="11269" width="7.33203125" style="91" bestFit="1" customWidth="1"/>
    <col min="11270" max="11270" width="6.6640625" style="91" bestFit="1" customWidth="1"/>
    <col min="11271" max="11271" width="5.77734375" style="91" bestFit="1" customWidth="1"/>
    <col min="11272" max="11272" width="6.6640625" style="91" bestFit="1" customWidth="1"/>
    <col min="11273" max="11273" width="6" style="91" bestFit="1" customWidth="1"/>
    <col min="11274" max="11274" width="6.6640625" style="91" bestFit="1" customWidth="1"/>
    <col min="11275" max="11275" width="6" style="91" bestFit="1" customWidth="1"/>
    <col min="11276" max="11276" width="7.33203125" style="91" bestFit="1" customWidth="1"/>
    <col min="11277" max="11279" width="7.44140625" style="91" bestFit="1" customWidth="1"/>
    <col min="11280" max="11280" width="7.33203125" style="91" bestFit="1" customWidth="1"/>
    <col min="11281" max="11281" width="6.6640625" style="91" customWidth="1"/>
    <col min="11282" max="11282" width="5" style="91" customWidth="1"/>
    <col min="11283" max="11283" width="7.44140625" style="91" bestFit="1" customWidth="1"/>
    <col min="11284" max="11284" width="6.5546875" style="91" customWidth="1"/>
    <col min="11285" max="11285" width="7.44140625" style="91" bestFit="1" customWidth="1"/>
    <col min="11286" max="11286" width="6.109375" style="91" customWidth="1"/>
    <col min="11287" max="11287" width="7.33203125" style="91" bestFit="1" customWidth="1"/>
    <col min="11288" max="11520" width="8.88671875" style="91"/>
    <col min="11521" max="11521" width="7.6640625" style="91" customWidth="1"/>
    <col min="11522" max="11524" width="6.6640625" style="91" bestFit="1" customWidth="1"/>
    <col min="11525" max="11525" width="7.33203125" style="91" bestFit="1" customWidth="1"/>
    <col min="11526" max="11526" width="6.6640625" style="91" bestFit="1" customWidth="1"/>
    <col min="11527" max="11527" width="5.77734375" style="91" bestFit="1" customWidth="1"/>
    <col min="11528" max="11528" width="6.6640625" style="91" bestFit="1" customWidth="1"/>
    <col min="11529" max="11529" width="6" style="91" bestFit="1" customWidth="1"/>
    <col min="11530" max="11530" width="6.6640625" style="91" bestFit="1" customWidth="1"/>
    <col min="11531" max="11531" width="6" style="91" bestFit="1" customWidth="1"/>
    <col min="11532" max="11532" width="7.33203125" style="91" bestFit="1" customWidth="1"/>
    <col min="11533" max="11535" width="7.44140625" style="91" bestFit="1" customWidth="1"/>
    <col min="11536" max="11536" width="7.33203125" style="91" bestFit="1" customWidth="1"/>
    <col min="11537" max="11537" width="6.6640625" style="91" customWidth="1"/>
    <col min="11538" max="11538" width="5" style="91" customWidth="1"/>
    <col min="11539" max="11539" width="7.44140625" style="91" bestFit="1" customWidth="1"/>
    <col min="11540" max="11540" width="6.5546875" style="91" customWidth="1"/>
    <col min="11541" max="11541" width="7.44140625" style="91" bestFit="1" customWidth="1"/>
    <col min="11542" max="11542" width="6.109375" style="91" customWidth="1"/>
    <col min="11543" max="11543" width="7.33203125" style="91" bestFit="1" customWidth="1"/>
    <col min="11544" max="11776" width="8.88671875" style="91"/>
    <col min="11777" max="11777" width="7.6640625" style="91" customWidth="1"/>
    <col min="11778" max="11780" width="6.6640625" style="91" bestFit="1" customWidth="1"/>
    <col min="11781" max="11781" width="7.33203125" style="91" bestFit="1" customWidth="1"/>
    <col min="11782" max="11782" width="6.6640625" style="91" bestFit="1" customWidth="1"/>
    <col min="11783" max="11783" width="5.77734375" style="91" bestFit="1" customWidth="1"/>
    <col min="11784" max="11784" width="6.6640625" style="91" bestFit="1" customWidth="1"/>
    <col min="11785" max="11785" width="6" style="91" bestFit="1" customWidth="1"/>
    <col min="11786" max="11786" width="6.6640625" style="91" bestFit="1" customWidth="1"/>
    <col min="11787" max="11787" width="6" style="91" bestFit="1" customWidth="1"/>
    <col min="11788" max="11788" width="7.33203125" style="91" bestFit="1" customWidth="1"/>
    <col min="11789" max="11791" width="7.44140625" style="91" bestFit="1" customWidth="1"/>
    <col min="11792" max="11792" width="7.33203125" style="91" bestFit="1" customWidth="1"/>
    <col min="11793" max="11793" width="6.6640625" style="91" customWidth="1"/>
    <col min="11794" max="11794" width="5" style="91" customWidth="1"/>
    <col min="11795" max="11795" width="7.44140625" style="91" bestFit="1" customWidth="1"/>
    <col min="11796" max="11796" width="6.5546875" style="91" customWidth="1"/>
    <col min="11797" max="11797" width="7.44140625" style="91" bestFit="1" customWidth="1"/>
    <col min="11798" max="11798" width="6.109375" style="91" customWidth="1"/>
    <col min="11799" max="11799" width="7.33203125" style="91" bestFit="1" customWidth="1"/>
    <col min="11800" max="12032" width="8.88671875" style="91"/>
    <col min="12033" max="12033" width="7.6640625" style="91" customWidth="1"/>
    <col min="12034" max="12036" width="6.6640625" style="91" bestFit="1" customWidth="1"/>
    <col min="12037" max="12037" width="7.33203125" style="91" bestFit="1" customWidth="1"/>
    <col min="12038" max="12038" width="6.6640625" style="91" bestFit="1" customWidth="1"/>
    <col min="12039" max="12039" width="5.77734375" style="91" bestFit="1" customWidth="1"/>
    <col min="12040" max="12040" width="6.6640625" style="91" bestFit="1" customWidth="1"/>
    <col min="12041" max="12041" width="6" style="91" bestFit="1" customWidth="1"/>
    <col min="12042" max="12042" width="6.6640625" style="91" bestFit="1" customWidth="1"/>
    <col min="12043" max="12043" width="6" style="91" bestFit="1" customWidth="1"/>
    <col min="12044" max="12044" width="7.33203125" style="91" bestFit="1" customWidth="1"/>
    <col min="12045" max="12047" width="7.44140625" style="91" bestFit="1" customWidth="1"/>
    <col min="12048" max="12048" width="7.33203125" style="91" bestFit="1" customWidth="1"/>
    <col min="12049" max="12049" width="6.6640625" style="91" customWidth="1"/>
    <col min="12050" max="12050" width="5" style="91" customWidth="1"/>
    <col min="12051" max="12051" width="7.44140625" style="91" bestFit="1" customWidth="1"/>
    <col min="12052" max="12052" width="6.5546875" style="91" customWidth="1"/>
    <col min="12053" max="12053" width="7.44140625" style="91" bestFit="1" customWidth="1"/>
    <col min="12054" max="12054" width="6.109375" style="91" customWidth="1"/>
    <col min="12055" max="12055" width="7.33203125" style="91" bestFit="1" customWidth="1"/>
    <col min="12056" max="12288" width="8.88671875" style="91"/>
    <col min="12289" max="12289" width="7.6640625" style="91" customWidth="1"/>
    <col min="12290" max="12292" width="6.6640625" style="91" bestFit="1" customWidth="1"/>
    <col min="12293" max="12293" width="7.33203125" style="91" bestFit="1" customWidth="1"/>
    <col min="12294" max="12294" width="6.6640625" style="91" bestFit="1" customWidth="1"/>
    <col min="12295" max="12295" width="5.77734375" style="91" bestFit="1" customWidth="1"/>
    <col min="12296" max="12296" width="6.6640625" style="91" bestFit="1" customWidth="1"/>
    <col min="12297" max="12297" width="6" style="91" bestFit="1" customWidth="1"/>
    <col min="12298" max="12298" width="6.6640625" style="91" bestFit="1" customWidth="1"/>
    <col min="12299" max="12299" width="6" style="91" bestFit="1" customWidth="1"/>
    <col min="12300" max="12300" width="7.33203125" style="91" bestFit="1" customWidth="1"/>
    <col min="12301" max="12303" width="7.44140625" style="91" bestFit="1" customWidth="1"/>
    <col min="12304" max="12304" width="7.33203125" style="91" bestFit="1" customWidth="1"/>
    <col min="12305" max="12305" width="6.6640625" style="91" customWidth="1"/>
    <col min="12306" max="12306" width="5" style="91" customWidth="1"/>
    <col min="12307" max="12307" width="7.44140625" style="91" bestFit="1" customWidth="1"/>
    <col min="12308" max="12308" width="6.5546875" style="91" customWidth="1"/>
    <col min="12309" max="12309" width="7.44140625" style="91" bestFit="1" customWidth="1"/>
    <col min="12310" max="12310" width="6.109375" style="91" customWidth="1"/>
    <col min="12311" max="12311" width="7.33203125" style="91" bestFit="1" customWidth="1"/>
    <col min="12312" max="12544" width="8.88671875" style="91"/>
    <col min="12545" max="12545" width="7.6640625" style="91" customWidth="1"/>
    <col min="12546" max="12548" width="6.6640625" style="91" bestFit="1" customWidth="1"/>
    <col min="12549" max="12549" width="7.33203125" style="91" bestFit="1" customWidth="1"/>
    <col min="12550" max="12550" width="6.6640625" style="91" bestFit="1" customWidth="1"/>
    <col min="12551" max="12551" width="5.77734375" style="91" bestFit="1" customWidth="1"/>
    <col min="12552" max="12552" width="6.6640625" style="91" bestFit="1" customWidth="1"/>
    <col min="12553" max="12553" width="6" style="91" bestFit="1" customWidth="1"/>
    <col min="12554" max="12554" width="6.6640625" style="91" bestFit="1" customWidth="1"/>
    <col min="12555" max="12555" width="6" style="91" bestFit="1" customWidth="1"/>
    <col min="12556" max="12556" width="7.33203125" style="91" bestFit="1" customWidth="1"/>
    <col min="12557" max="12559" width="7.44140625" style="91" bestFit="1" customWidth="1"/>
    <col min="12560" max="12560" width="7.33203125" style="91" bestFit="1" customWidth="1"/>
    <col min="12561" max="12561" width="6.6640625" style="91" customWidth="1"/>
    <col min="12562" max="12562" width="5" style="91" customWidth="1"/>
    <col min="12563" max="12563" width="7.44140625" style="91" bestFit="1" customWidth="1"/>
    <col min="12564" max="12564" width="6.5546875" style="91" customWidth="1"/>
    <col min="12565" max="12565" width="7.44140625" style="91" bestFit="1" customWidth="1"/>
    <col min="12566" max="12566" width="6.109375" style="91" customWidth="1"/>
    <col min="12567" max="12567" width="7.33203125" style="91" bestFit="1" customWidth="1"/>
    <col min="12568" max="12800" width="8.88671875" style="91"/>
    <col min="12801" max="12801" width="7.6640625" style="91" customWidth="1"/>
    <col min="12802" max="12804" width="6.6640625" style="91" bestFit="1" customWidth="1"/>
    <col min="12805" max="12805" width="7.33203125" style="91" bestFit="1" customWidth="1"/>
    <col min="12806" max="12806" width="6.6640625" style="91" bestFit="1" customWidth="1"/>
    <col min="12807" max="12807" width="5.77734375" style="91" bestFit="1" customWidth="1"/>
    <col min="12808" max="12808" width="6.6640625" style="91" bestFit="1" customWidth="1"/>
    <col min="12809" max="12809" width="6" style="91" bestFit="1" customWidth="1"/>
    <col min="12810" max="12810" width="6.6640625" style="91" bestFit="1" customWidth="1"/>
    <col min="12811" max="12811" width="6" style="91" bestFit="1" customWidth="1"/>
    <col min="12812" max="12812" width="7.33203125" style="91" bestFit="1" customWidth="1"/>
    <col min="12813" max="12815" width="7.44140625" style="91" bestFit="1" customWidth="1"/>
    <col min="12816" max="12816" width="7.33203125" style="91" bestFit="1" customWidth="1"/>
    <col min="12817" max="12817" width="6.6640625" style="91" customWidth="1"/>
    <col min="12818" max="12818" width="5" style="91" customWidth="1"/>
    <col min="12819" max="12819" width="7.44140625" style="91" bestFit="1" customWidth="1"/>
    <col min="12820" max="12820" width="6.5546875" style="91" customWidth="1"/>
    <col min="12821" max="12821" width="7.44140625" style="91" bestFit="1" customWidth="1"/>
    <col min="12822" max="12822" width="6.109375" style="91" customWidth="1"/>
    <col min="12823" max="12823" width="7.33203125" style="91" bestFit="1" customWidth="1"/>
    <col min="12824" max="13056" width="8.88671875" style="91"/>
    <col min="13057" max="13057" width="7.6640625" style="91" customWidth="1"/>
    <col min="13058" max="13060" width="6.6640625" style="91" bestFit="1" customWidth="1"/>
    <col min="13061" max="13061" width="7.33203125" style="91" bestFit="1" customWidth="1"/>
    <col min="13062" max="13062" width="6.6640625" style="91" bestFit="1" customWidth="1"/>
    <col min="13063" max="13063" width="5.77734375" style="91" bestFit="1" customWidth="1"/>
    <col min="13064" max="13064" width="6.6640625" style="91" bestFit="1" customWidth="1"/>
    <col min="13065" max="13065" width="6" style="91" bestFit="1" customWidth="1"/>
    <col min="13066" max="13066" width="6.6640625" style="91" bestFit="1" customWidth="1"/>
    <col min="13067" max="13067" width="6" style="91" bestFit="1" customWidth="1"/>
    <col min="13068" max="13068" width="7.33203125" style="91" bestFit="1" customWidth="1"/>
    <col min="13069" max="13071" width="7.44140625" style="91" bestFit="1" customWidth="1"/>
    <col min="13072" max="13072" width="7.33203125" style="91" bestFit="1" customWidth="1"/>
    <col min="13073" max="13073" width="6.6640625" style="91" customWidth="1"/>
    <col min="13074" max="13074" width="5" style="91" customWidth="1"/>
    <col min="13075" max="13075" width="7.44140625" style="91" bestFit="1" customWidth="1"/>
    <col min="13076" max="13076" width="6.5546875" style="91" customWidth="1"/>
    <col min="13077" max="13077" width="7.44140625" style="91" bestFit="1" customWidth="1"/>
    <col min="13078" max="13078" width="6.109375" style="91" customWidth="1"/>
    <col min="13079" max="13079" width="7.33203125" style="91" bestFit="1" customWidth="1"/>
    <col min="13080" max="13312" width="8.88671875" style="91"/>
    <col min="13313" max="13313" width="7.6640625" style="91" customWidth="1"/>
    <col min="13314" max="13316" width="6.6640625" style="91" bestFit="1" customWidth="1"/>
    <col min="13317" max="13317" width="7.33203125" style="91" bestFit="1" customWidth="1"/>
    <col min="13318" max="13318" width="6.6640625" style="91" bestFit="1" customWidth="1"/>
    <col min="13319" max="13319" width="5.77734375" style="91" bestFit="1" customWidth="1"/>
    <col min="13320" max="13320" width="6.6640625" style="91" bestFit="1" customWidth="1"/>
    <col min="13321" max="13321" width="6" style="91" bestFit="1" customWidth="1"/>
    <col min="13322" max="13322" width="6.6640625" style="91" bestFit="1" customWidth="1"/>
    <col min="13323" max="13323" width="6" style="91" bestFit="1" customWidth="1"/>
    <col min="13324" max="13324" width="7.33203125" style="91" bestFit="1" customWidth="1"/>
    <col min="13325" max="13327" width="7.44140625" style="91" bestFit="1" customWidth="1"/>
    <col min="13328" max="13328" width="7.33203125" style="91" bestFit="1" customWidth="1"/>
    <col min="13329" max="13329" width="6.6640625" style="91" customWidth="1"/>
    <col min="13330" max="13330" width="5" style="91" customWidth="1"/>
    <col min="13331" max="13331" width="7.44140625" style="91" bestFit="1" customWidth="1"/>
    <col min="13332" max="13332" width="6.5546875" style="91" customWidth="1"/>
    <col min="13333" max="13333" width="7.44140625" style="91" bestFit="1" customWidth="1"/>
    <col min="13334" max="13334" width="6.109375" style="91" customWidth="1"/>
    <col min="13335" max="13335" width="7.33203125" style="91" bestFit="1" customWidth="1"/>
    <col min="13336" max="13568" width="8.88671875" style="91"/>
    <col min="13569" max="13569" width="7.6640625" style="91" customWidth="1"/>
    <col min="13570" max="13572" width="6.6640625" style="91" bestFit="1" customWidth="1"/>
    <col min="13573" max="13573" width="7.33203125" style="91" bestFit="1" customWidth="1"/>
    <col min="13574" max="13574" width="6.6640625" style="91" bestFit="1" customWidth="1"/>
    <col min="13575" max="13575" width="5.77734375" style="91" bestFit="1" customWidth="1"/>
    <col min="13576" max="13576" width="6.6640625" style="91" bestFit="1" customWidth="1"/>
    <col min="13577" max="13577" width="6" style="91" bestFit="1" customWidth="1"/>
    <col min="13578" max="13578" width="6.6640625" style="91" bestFit="1" customWidth="1"/>
    <col min="13579" max="13579" width="6" style="91" bestFit="1" customWidth="1"/>
    <col min="13580" max="13580" width="7.33203125" style="91" bestFit="1" customWidth="1"/>
    <col min="13581" max="13583" width="7.44140625" style="91" bestFit="1" customWidth="1"/>
    <col min="13584" max="13584" width="7.33203125" style="91" bestFit="1" customWidth="1"/>
    <col min="13585" max="13585" width="6.6640625" style="91" customWidth="1"/>
    <col min="13586" max="13586" width="5" style="91" customWidth="1"/>
    <col min="13587" max="13587" width="7.44140625" style="91" bestFit="1" customWidth="1"/>
    <col min="13588" max="13588" width="6.5546875" style="91" customWidth="1"/>
    <col min="13589" max="13589" width="7.44140625" style="91" bestFit="1" customWidth="1"/>
    <col min="13590" max="13590" width="6.109375" style="91" customWidth="1"/>
    <col min="13591" max="13591" width="7.33203125" style="91" bestFit="1" customWidth="1"/>
    <col min="13592" max="13824" width="8.88671875" style="91"/>
    <col min="13825" max="13825" width="7.6640625" style="91" customWidth="1"/>
    <col min="13826" max="13828" width="6.6640625" style="91" bestFit="1" customWidth="1"/>
    <col min="13829" max="13829" width="7.33203125" style="91" bestFit="1" customWidth="1"/>
    <col min="13830" max="13830" width="6.6640625" style="91" bestFit="1" customWidth="1"/>
    <col min="13831" max="13831" width="5.77734375" style="91" bestFit="1" customWidth="1"/>
    <col min="13832" max="13832" width="6.6640625" style="91" bestFit="1" customWidth="1"/>
    <col min="13833" max="13833" width="6" style="91" bestFit="1" customWidth="1"/>
    <col min="13834" max="13834" width="6.6640625" style="91" bestFit="1" customWidth="1"/>
    <col min="13835" max="13835" width="6" style="91" bestFit="1" customWidth="1"/>
    <col min="13836" max="13836" width="7.33203125" style="91" bestFit="1" customWidth="1"/>
    <col min="13837" max="13839" width="7.44140625" style="91" bestFit="1" customWidth="1"/>
    <col min="13840" max="13840" width="7.33203125" style="91" bestFit="1" customWidth="1"/>
    <col min="13841" max="13841" width="6.6640625" style="91" customWidth="1"/>
    <col min="13842" max="13842" width="5" style="91" customWidth="1"/>
    <col min="13843" max="13843" width="7.44140625" style="91" bestFit="1" customWidth="1"/>
    <col min="13844" max="13844" width="6.5546875" style="91" customWidth="1"/>
    <col min="13845" max="13845" width="7.44140625" style="91" bestFit="1" customWidth="1"/>
    <col min="13846" max="13846" width="6.109375" style="91" customWidth="1"/>
    <col min="13847" max="13847" width="7.33203125" style="91" bestFit="1" customWidth="1"/>
    <col min="13848" max="14080" width="8.88671875" style="91"/>
    <col min="14081" max="14081" width="7.6640625" style="91" customWidth="1"/>
    <col min="14082" max="14084" width="6.6640625" style="91" bestFit="1" customWidth="1"/>
    <col min="14085" max="14085" width="7.33203125" style="91" bestFit="1" customWidth="1"/>
    <col min="14086" max="14086" width="6.6640625" style="91" bestFit="1" customWidth="1"/>
    <col min="14087" max="14087" width="5.77734375" style="91" bestFit="1" customWidth="1"/>
    <col min="14088" max="14088" width="6.6640625" style="91" bestFit="1" customWidth="1"/>
    <col min="14089" max="14089" width="6" style="91" bestFit="1" customWidth="1"/>
    <col min="14090" max="14090" width="6.6640625" style="91" bestFit="1" customWidth="1"/>
    <col min="14091" max="14091" width="6" style="91" bestFit="1" customWidth="1"/>
    <col min="14092" max="14092" width="7.33203125" style="91" bestFit="1" customWidth="1"/>
    <col min="14093" max="14095" width="7.44140625" style="91" bestFit="1" customWidth="1"/>
    <col min="14096" max="14096" width="7.33203125" style="91" bestFit="1" customWidth="1"/>
    <col min="14097" max="14097" width="6.6640625" style="91" customWidth="1"/>
    <col min="14098" max="14098" width="5" style="91" customWidth="1"/>
    <col min="14099" max="14099" width="7.44140625" style="91" bestFit="1" customWidth="1"/>
    <col min="14100" max="14100" width="6.5546875" style="91" customWidth="1"/>
    <col min="14101" max="14101" width="7.44140625" style="91" bestFit="1" customWidth="1"/>
    <col min="14102" max="14102" width="6.109375" style="91" customWidth="1"/>
    <col min="14103" max="14103" width="7.33203125" style="91" bestFit="1" customWidth="1"/>
    <col min="14104" max="14336" width="8.88671875" style="91"/>
    <col min="14337" max="14337" width="7.6640625" style="91" customWidth="1"/>
    <col min="14338" max="14340" width="6.6640625" style="91" bestFit="1" customWidth="1"/>
    <col min="14341" max="14341" width="7.33203125" style="91" bestFit="1" customWidth="1"/>
    <col min="14342" max="14342" width="6.6640625" style="91" bestFit="1" customWidth="1"/>
    <col min="14343" max="14343" width="5.77734375" style="91" bestFit="1" customWidth="1"/>
    <col min="14344" max="14344" width="6.6640625" style="91" bestFit="1" customWidth="1"/>
    <col min="14345" max="14345" width="6" style="91" bestFit="1" customWidth="1"/>
    <col min="14346" max="14346" width="6.6640625" style="91" bestFit="1" customWidth="1"/>
    <col min="14347" max="14347" width="6" style="91" bestFit="1" customWidth="1"/>
    <col min="14348" max="14348" width="7.33203125" style="91" bestFit="1" customWidth="1"/>
    <col min="14349" max="14351" width="7.44140625" style="91" bestFit="1" customWidth="1"/>
    <col min="14352" max="14352" width="7.33203125" style="91" bestFit="1" customWidth="1"/>
    <col min="14353" max="14353" width="6.6640625" style="91" customWidth="1"/>
    <col min="14354" max="14354" width="5" style="91" customWidth="1"/>
    <col min="14355" max="14355" width="7.44140625" style="91" bestFit="1" customWidth="1"/>
    <col min="14356" max="14356" width="6.5546875" style="91" customWidth="1"/>
    <col min="14357" max="14357" width="7.44140625" style="91" bestFit="1" customWidth="1"/>
    <col min="14358" max="14358" width="6.109375" style="91" customWidth="1"/>
    <col min="14359" max="14359" width="7.33203125" style="91" bestFit="1" customWidth="1"/>
    <col min="14360" max="14592" width="8.88671875" style="91"/>
    <col min="14593" max="14593" width="7.6640625" style="91" customWidth="1"/>
    <col min="14594" max="14596" width="6.6640625" style="91" bestFit="1" customWidth="1"/>
    <col min="14597" max="14597" width="7.33203125" style="91" bestFit="1" customWidth="1"/>
    <col min="14598" max="14598" width="6.6640625" style="91" bestFit="1" customWidth="1"/>
    <col min="14599" max="14599" width="5.77734375" style="91" bestFit="1" customWidth="1"/>
    <col min="14600" max="14600" width="6.6640625" style="91" bestFit="1" customWidth="1"/>
    <col min="14601" max="14601" width="6" style="91" bestFit="1" customWidth="1"/>
    <col min="14602" max="14602" width="6.6640625" style="91" bestFit="1" customWidth="1"/>
    <col min="14603" max="14603" width="6" style="91" bestFit="1" customWidth="1"/>
    <col min="14604" max="14604" width="7.33203125" style="91" bestFit="1" customWidth="1"/>
    <col min="14605" max="14607" width="7.44140625" style="91" bestFit="1" customWidth="1"/>
    <col min="14608" max="14608" width="7.33203125" style="91" bestFit="1" customWidth="1"/>
    <col min="14609" max="14609" width="6.6640625" style="91" customWidth="1"/>
    <col min="14610" max="14610" width="5" style="91" customWidth="1"/>
    <col min="14611" max="14611" width="7.44140625" style="91" bestFit="1" customWidth="1"/>
    <col min="14612" max="14612" width="6.5546875" style="91" customWidth="1"/>
    <col min="14613" max="14613" width="7.44140625" style="91" bestFit="1" customWidth="1"/>
    <col min="14614" max="14614" width="6.109375" style="91" customWidth="1"/>
    <col min="14615" max="14615" width="7.33203125" style="91" bestFit="1" customWidth="1"/>
    <col min="14616" max="14848" width="8.88671875" style="91"/>
    <col min="14849" max="14849" width="7.6640625" style="91" customWidth="1"/>
    <col min="14850" max="14852" width="6.6640625" style="91" bestFit="1" customWidth="1"/>
    <col min="14853" max="14853" width="7.33203125" style="91" bestFit="1" customWidth="1"/>
    <col min="14854" max="14854" width="6.6640625" style="91" bestFit="1" customWidth="1"/>
    <col min="14855" max="14855" width="5.77734375" style="91" bestFit="1" customWidth="1"/>
    <col min="14856" max="14856" width="6.6640625" style="91" bestFit="1" customWidth="1"/>
    <col min="14857" max="14857" width="6" style="91" bestFit="1" customWidth="1"/>
    <col min="14858" max="14858" width="6.6640625" style="91" bestFit="1" customWidth="1"/>
    <col min="14859" max="14859" width="6" style="91" bestFit="1" customWidth="1"/>
    <col min="14860" max="14860" width="7.33203125" style="91" bestFit="1" customWidth="1"/>
    <col min="14861" max="14863" width="7.44140625" style="91" bestFit="1" customWidth="1"/>
    <col min="14864" max="14864" width="7.33203125" style="91" bestFit="1" customWidth="1"/>
    <col min="14865" max="14865" width="6.6640625" style="91" customWidth="1"/>
    <col min="14866" max="14866" width="5" style="91" customWidth="1"/>
    <col min="14867" max="14867" width="7.44140625" style="91" bestFit="1" customWidth="1"/>
    <col min="14868" max="14868" width="6.5546875" style="91" customWidth="1"/>
    <col min="14869" max="14869" width="7.44140625" style="91" bestFit="1" customWidth="1"/>
    <col min="14870" max="14870" width="6.109375" style="91" customWidth="1"/>
    <col min="14871" max="14871" width="7.33203125" style="91" bestFit="1" customWidth="1"/>
    <col min="14872" max="15104" width="8.88671875" style="91"/>
    <col min="15105" max="15105" width="7.6640625" style="91" customWidth="1"/>
    <col min="15106" max="15108" width="6.6640625" style="91" bestFit="1" customWidth="1"/>
    <col min="15109" max="15109" width="7.33203125" style="91" bestFit="1" customWidth="1"/>
    <col min="15110" max="15110" width="6.6640625" style="91" bestFit="1" customWidth="1"/>
    <col min="15111" max="15111" width="5.77734375" style="91" bestFit="1" customWidth="1"/>
    <col min="15112" max="15112" width="6.6640625" style="91" bestFit="1" customWidth="1"/>
    <col min="15113" max="15113" width="6" style="91" bestFit="1" customWidth="1"/>
    <col min="15114" max="15114" width="6.6640625" style="91" bestFit="1" customWidth="1"/>
    <col min="15115" max="15115" width="6" style="91" bestFit="1" customWidth="1"/>
    <col min="15116" max="15116" width="7.33203125" style="91" bestFit="1" customWidth="1"/>
    <col min="15117" max="15119" width="7.44140625" style="91" bestFit="1" customWidth="1"/>
    <col min="15120" max="15120" width="7.33203125" style="91" bestFit="1" customWidth="1"/>
    <col min="15121" max="15121" width="6.6640625" style="91" customWidth="1"/>
    <col min="15122" max="15122" width="5" style="91" customWidth="1"/>
    <col min="15123" max="15123" width="7.44140625" style="91" bestFit="1" customWidth="1"/>
    <col min="15124" max="15124" width="6.5546875" style="91" customWidth="1"/>
    <col min="15125" max="15125" width="7.44140625" style="91" bestFit="1" customWidth="1"/>
    <col min="15126" max="15126" width="6.109375" style="91" customWidth="1"/>
    <col min="15127" max="15127" width="7.33203125" style="91" bestFit="1" customWidth="1"/>
    <col min="15128" max="15360" width="8.88671875" style="91"/>
    <col min="15361" max="15361" width="7.6640625" style="91" customWidth="1"/>
    <col min="15362" max="15364" width="6.6640625" style="91" bestFit="1" customWidth="1"/>
    <col min="15365" max="15365" width="7.33203125" style="91" bestFit="1" customWidth="1"/>
    <col min="15366" max="15366" width="6.6640625" style="91" bestFit="1" customWidth="1"/>
    <col min="15367" max="15367" width="5.77734375" style="91" bestFit="1" customWidth="1"/>
    <col min="15368" max="15368" width="6.6640625" style="91" bestFit="1" customWidth="1"/>
    <col min="15369" max="15369" width="6" style="91" bestFit="1" customWidth="1"/>
    <col min="15370" max="15370" width="6.6640625" style="91" bestFit="1" customWidth="1"/>
    <col min="15371" max="15371" width="6" style="91" bestFit="1" customWidth="1"/>
    <col min="15372" max="15372" width="7.33203125" style="91" bestFit="1" customWidth="1"/>
    <col min="15373" max="15375" width="7.44140625" style="91" bestFit="1" customWidth="1"/>
    <col min="15376" max="15376" width="7.33203125" style="91" bestFit="1" customWidth="1"/>
    <col min="15377" max="15377" width="6.6640625" style="91" customWidth="1"/>
    <col min="15378" max="15378" width="5" style="91" customWidth="1"/>
    <col min="15379" max="15379" width="7.44140625" style="91" bestFit="1" customWidth="1"/>
    <col min="15380" max="15380" width="6.5546875" style="91" customWidth="1"/>
    <col min="15381" max="15381" width="7.44140625" style="91" bestFit="1" customWidth="1"/>
    <col min="15382" max="15382" width="6.109375" style="91" customWidth="1"/>
    <col min="15383" max="15383" width="7.33203125" style="91" bestFit="1" customWidth="1"/>
    <col min="15384" max="15616" width="8.88671875" style="91"/>
    <col min="15617" max="15617" width="7.6640625" style="91" customWidth="1"/>
    <col min="15618" max="15620" width="6.6640625" style="91" bestFit="1" customWidth="1"/>
    <col min="15621" max="15621" width="7.33203125" style="91" bestFit="1" customWidth="1"/>
    <col min="15622" max="15622" width="6.6640625" style="91" bestFit="1" customWidth="1"/>
    <col min="15623" max="15623" width="5.77734375" style="91" bestFit="1" customWidth="1"/>
    <col min="15624" max="15624" width="6.6640625" style="91" bestFit="1" customWidth="1"/>
    <col min="15625" max="15625" width="6" style="91" bestFit="1" customWidth="1"/>
    <col min="15626" max="15626" width="6.6640625" style="91" bestFit="1" customWidth="1"/>
    <col min="15627" max="15627" width="6" style="91" bestFit="1" customWidth="1"/>
    <col min="15628" max="15628" width="7.33203125" style="91" bestFit="1" customWidth="1"/>
    <col min="15629" max="15631" width="7.44140625" style="91" bestFit="1" customWidth="1"/>
    <col min="15632" max="15632" width="7.33203125" style="91" bestFit="1" customWidth="1"/>
    <col min="15633" max="15633" width="6.6640625" style="91" customWidth="1"/>
    <col min="15634" max="15634" width="5" style="91" customWidth="1"/>
    <col min="15635" max="15635" width="7.44140625" style="91" bestFit="1" customWidth="1"/>
    <col min="15636" max="15636" width="6.5546875" style="91" customWidth="1"/>
    <col min="15637" max="15637" width="7.44140625" style="91" bestFit="1" customWidth="1"/>
    <col min="15638" max="15638" width="6.109375" style="91" customWidth="1"/>
    <col min="15639" max="15639" width="7.33203125" style="91" bestFit="1" customWidth="1"/>
    <col min="15640" max="15872" width="8.88671875" style="91"/>
    <col min="15873" max="15873" width="7.6640625" style="91" customWidth="1"/>
    <col min="15874" max="15876" width="6.6640625" style="91" bestFit="1" customWidth="1"/>
    <col min="15877" max="15877" width="7.33203125" style="91" bestFit="1" customWidth="1"/>
    <col min="15878" max="15878" width="6.6640625" style="91" bestFit="1" customWidth="1"/>
    <col min="15879" max="15879" width="5.77734375" style="91" bestFit="1" customWidth="1"/>
    <col min="15880" max="15880" width="6.6640625" style="91" bestFit="1" customWidth="1"/>
    <col min="15881" max="15881" width="6" style="91" bestFit="1" customWidth="1"/>
    <col min="15882" max="15882" width="6.6640625" style="91" bestFit="1" customWidth="1"/>
    <col min="15883" max="15883" width="6" style="91" bestFit="1" customWidth="1"/>
    <col min="15884" max="15884" width="7.33203125" style="91" bestFit="1" customWidth="1"/>
    <col min="15885" max="15887" width="7.44140625" style="91" bestFit="1" customWidth="1"/>
    <col min="15888" max="15888" width="7.33203125" style="91" bestFit="1" customWidth="1"/>
    <col min="15889" max="15889" width="6.6640625" style="91" customWidth="1"/>
    <col min="15890" max="15890" width="5" style="91" customWidth="1"/>
    <col min="15891" max="15891" width="7.44140625" style="91" bestFit="1" customWidth="1"/>
    <col min="15892" max="15892" width="6.5546875" style="91" customWidth="1"/>
    <col min="15893" max="15893" width="7.44140625" style="91" bestFit="1" customWidth="1"/>
    <col min="15894" max="15894" width="6.109375" style="91" customWidth="1"/>
    <col min="15895" max="15895" width="7.33203125" style="91" bestFit="1" customWidth="1"/>
    <col min="15896" max="16128" width="8.88671875" style="91"/>
    <col min="16129" max="16129" width="7.6640625" style="91" customWidth="1"/>
    <col min="16130" max="16132" width="6.6640625" style="91" bestFit="1" customWidth="1"/>
    <col min="16133" max="16133" width="7.33203125" style="91" bestFit="1" customWidth="1"/>
    <col min="16134" max="16134" width="6.6640625" style="91" bestFit="1" customWidth="1"/>
    <col min="16135" max="16135" width="5.77734375" style="91" bestFit="1" customWidth="1"/>
    <col min="16136" max="16136" width="6.6640625" style="91" bestFit="1" customWidth="1"/>
    <col min="16137" max="16137" width="6" style="91" bestFit="1" customWidth="1"/>
    <col min="16138" max="16138" width="6.6640625" style="91" bestFit="1" customWidth="1"/>
    <col min="16139" max="16139" width="6" style="91" bestFit="1" customWidth="1"/>
    <col min="16140" max="16140" width="7.33203125" style="91" bestFit="1" customWidth="1"/>
    <col min="16141" max="16143" width="7.44140625" style="91" bestFit="1" customWidth="1"/>
    <col min="16144" max="16144" width="7.33203125" style="91" bestFit="1" customWidth="1"/>
    <col min="16145" max="16145" width="6.6640625" style="91" customWidth="1"/>
    <col min="16146" max="16146" width="5" style="91" customWidth="1"/>
    <col min="16147" max="16147" width="7.44140625" style="91" bestFit="1" customWidth="1"/>
    <col min="16148" max="16148" width="6.5546875" style="91" customWidth="1"/>
    <col min="16149" max="16149" width="7.44140625" style="91" bestFit="1" customWidth="1"/>
    <col min="16150" max="16150" width="6.109375" style="91" customWidth="1"/>
    <col min="16151" max="16151" width="7.33203125" style="91" bestFit="1" customWidth="1"/>
    <col min="16152" max="16384" width="8.88671875" style="91"/>
  </cols>
  <sheetData>
    <row r="1" spans="1:23" ht="27" thickBot="1">
      <c r="A1" s="298" t="s">
        <v>157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300"/>
    </row>
    <row r="2" spans="1:23" ht="18" thickBot="1">
      <c r="A2" s="301" t="s">
        <v>158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</row>
    <row r="3" spans="1:23" s="92" customFormat="1">
      <c r="A3" s="302" t="s">
        <v>159</v>
      </c>
      <c r="B3" s="304" t="s">
        <v>160</v>
      </c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 t="s">
        <v>5</v>
      </c>
      <c r="N3" s="304"/>
      <c r="O3" s="304"/>
      <c r="P3" s="304"/>
      <c r="Q3" s="304"/>
      <c r="R3" s="304"/>
      <c r="S3" s="304"/>
      <c r="T3" s="304"/>
      <c r="U3" s="304"/>
      <c r="V3" s="304"/>
      <c r="W3" s="305"/>
    </row>
    <row r="4" spans="1:23" s="92" customFormat="1">
      <c r="A4" s="303"/>
      <c r="B4" s="297" t="s">
        <v>11</v>
      </c>
      <c r="C4" s="297"/>
      <c r="D4" s="297"/>
      <c r="E4" s="297"/>
      <c r="F4" s="297" t="s">
        <v>161</v>
      </c>
      <c r="G4" s="297"/>
      <c r="H4" s="297"/>
      <c r="I4" s="297"/>
      <c r="J4" s="297"/>
      <c r="K4" s="297"/>
      <c r="L4" s="297"/>
      <c r="M4" s="297" t="s">
        <v>11</v>
      </c>
      <c r="N4" s="297"/>
      <c r="O4" s="297"/>
      <c r="P4" s="297"/>
      <c r="Q4" s="297" t="s">
        <v>124</v>
      </c>
      <c r="R4" s="297"/>
      <c r="S4" s="297"/>
      <c r="T4" s="297"/>
      <c r="U4" s="297"/>
      <c r="V4" s="297"/>
      <c r="W4" s="306"/>
    </row>
    <row r="5" spans="1:23" s="92" customFormat="1">
      <c r="A5" s="303"/>
      <c r="B5" s="297" t="s">
        <v>162</v>
      </c>
      <c r="C5" s="93" t="s">
        <v>163</v>
      </c>
      <c r="D5" s="93" t="s">
        <v>163</v>
      </c>
      <c r="E5" s="297" t="s">
        <v>142</v>
      </c>
      <c r="F5" s="297" t="s">
        <v>162</v>
      </c>
      <c r="G5" s="297" t="s">
        <v>6</v>
      </c>
      <c r="H5" s="93" t="s">
        <v>163</v>
      </c>
      <c r="I5" s="297" t="s">
        <v>6</v>
      </c>
      <c r="J5" s="93" t="s">
        <v>163</v>
      </c>
      <c r="K5" s="297" t="s">
        <v>6</v>
      </c>
      <c r="L5" s="297" t="s">
        <v>142</v>
      </c>
      <c r="M5" s="297" t="s">
        <v>162</v>
      </c>
      <c r="N5" s="93" t="s">
        <v>163</v>
      </c>
      <c r="O5" s="93" t="s">
        <v>163</v>
      </c>
      <c r="P5" s="297" t="s">
        <v>142</v>
      </c>
      <c r="Q5" s="297" t="s">
        <v>162</v>
      </c>
      <c r="R5" s="297" t="s">
        <v>6</v>
      </c>
      <c r="S5" s="93" t="s">
        <v>163</v>
      </c>
      <c r="T5" s="297" t="s">
        <v>6</v>
      </c>
      <c r="U5" s="93" t="s">
        <v>163</v>
      </c>
      <c r="V5" s="297" t="s">
        <v>6</v>
      </c>
      <c r="W5" s="306" t="s">
        <v>142</v>
      </c>
    </row>
    <row r="6" spans="1:23" s="92" customFormat="1">
      <c r="A6" s="303"/>
      <c r="B6" s="297"/>
      <c r="C6" s="93" t="s">
        <v>164</v>
      </c>
      <c r="D6" s="93" t="s">
        <v>165</v>
      </c>
      <c r="E6" s="297"/>
      <c r="F6" s="297"/>
      <c r="G6" s="297"/>
      <c r="H6" s="93" t="s">
        <v>164</v>
      </c>
      <c r="I6" s="297"/>
      <c r="J6" s="93" t="s">
        <v>165</v>
      </c>
      <c r="K6" s="297"/>
      <c r="L6" s="297"/>
      <c r="M6" s="297"/>
      <c r="N6" s="93" t="s">
        <v>164</v>
      </c>
      <c r="O6" s="93" t="s">
        <v>165</v>
      </c>
      <c r="P6" s="297"/>
      <c r="Q6" s="297"/>
      <c r="R6" s="297"/>
      <c r="S6" s="93" t="s">
        <v>164</v>
      </c>
      <c r="T6" s="297"/>
      <c r="U6" s="93" t="s">
        <v>165</v>
      </c>
      <c r="V6" s="297"/>
      <c r="W6" s="306"/>
    </row>
    <row r="7" spans="1:23">
      <c r="A7" s="94" t="s">
        <v>0</v>
      </c>
      <c r="B7" s="95">
        <v>39220</v>
      </c>
      <c r="C7" s="95">
        <v>45276</v>
      </c>
      <c r="D7" s="96"/>
      <c r="E7" s="96">
        <v>84496</v>
      </c>
      <c r="F7" s="95">
        <v>42445</v>
      </c>
      <c r="G7" s="97">
        <f>F7/B7-1</f>
        <v>8.2228454869964329E-2</v>
      </c>
      <c r="H7" s="95">
        <v>41749</v>
      </c>
      <c r="I7" s="97">
        <f t="shared" ref="I7:I13" si="0">H7/C7-1</f>
        <v>-7.7899991165297333E-2</v>
      </c>
      <c r="J7" s="96"/>
      <c r="K7" s="98"/>
      <c r="L7" s="99">
        <f>SUM(F7+H7+J7)</f>
        <v>84194</v>
      </c>
      <c r="M7" s="95">
        <v>114604</v>
      </c>
      <c r="N7" s="95">
        <v>129659</v>
      </c>
      <c r="O7" s="99"/>
      <c r="P7" s="96">
        <v>244263</v>
      </c>
      <c r="Q7" s="95">
        <v>121169</v>
      </c>
      <c r="R7" s="97">
        <f>Q7/M7-1</f>
        <v>5.7284213465498501E-2</v>
      </c>
      <c r="S7" s="95">
        <v>128301</v>
      </c>
      <c r="T7" s="97">
        <f t="shared" ref="T7:T13" si="1">S7/N7-1</f>
        <v>-1.0473626975373906E-2</v>
      </c>
      <c r="U7" s="96"/>
      <c r="V7" s="98"/>
      <c r="W7" s="96">
        <f>Q7+S7+U7</f>
        <v>249470</v>
      </c>
    </row>
    <row r="8" spans="1:23">
      <c r="A8" s="94" t="s">
        <v>166</v>
      </c>
      <c r="B8" s="95">
        <v>2275</v>
      </c>
      <c r="C8" s="95">
        <v>3017</v>
      </c>
      <c r="D8" s="96"/>
      <c r="E8" s="96">
        <v>5292</v>
      </c>
      <c r="F8" s="95">
        <v>1927</v>
      </c>
      <c r="G8" s="97">
        <f>F8/B8-1</f>
        <v>-0.15296703296703296</v>
      </c>
      <c r="H8" s="95">
        <v>2355</v>
      </c>
      <c r="I8" s="97">
        <f t="shared" si="0"/>
        <v>-0.21942326814716606</v>
      </c>
      <c r="J8" s="96"/>
      <c r="K8" s="98"/>
      <c r="L8" s="99">
        <f>SUM(F8+H8+J8)</f>
        <v>4282</v>
      </c>
      <c r="M8" s="95">
        <v>6815</v>
      </c>
      <c r="N8" s="95">
        <v>8653</v>
      </c>
      <c r="O8" s="99"/>
      <c r="P8" s="96">
        <v>15468</v>
      </c>
      <c r="Q8" s="95">
        <v>5960</v>
      </c>
      <c r="R8" s="97">
        <f>Q8/M8-1</f>
        <v>-0.12545854732208361</v>
      </c>
      <c r="S8" s="95">
        <v>7154</v>
      </c>
      <c r="T8" s="97">
        <f t="shared" si="1"/>
        <v>-0.17323471628336995</v>
      </c>
      <c r="U8" s="96"/>
      <c r="V8" s="98"/>
      <c r="W8" s="96">
        <f t="shared" ref="W8:W13" si="2">Q8+S8+U8</f>
        <v>13114</v>
      </c>
    </row>
    <row r="9" spans="1:23">
      <c r="A9" s="94" t="s">
        <v>2</v>
      </c>
      <c r="B9" s="100"/>
      <c r="C9" s="95">
        <v>15202</v>
      </c>
      <c r="D9" s="95">
        <v>15913</v>
      </c>
      <c r="E9" s="96">
        <v>31115</v>
      </c>
      <c r="F9" s="99"/>
      <c r="G9" s="97"/>
      <c r="H9" s="95">
        <v>17149</v>
      </c>
      <c r="I9" s="97">
        <f t="shared" si="0"/>
        <v>0.12807525325615043</v>
      </c>
      <c r="J9" s="95">
        <v>17988</v>
      </c>
      <c r="K9" s="97">
        <f>J9/D9-1</f>
        <v>0.13039653113806327</v>
      </c>
      <c r="L9" s="99">
        <f>SUM(F9+H9+J9)</f>
        <v>35137</v>
      </c>
      <c r="M9" s="99"/>
      <c r="N9" s="95">
        <v>45981</v>
      </c>
      <c r="O9" s="95">
        <v>47702</v>
      </c>
      <c r="P9" s="99">
        <v>93683</v>
      </c>
      <c r="Q9" s="96"/>
      <c r="R9" s="101"/>
      <c r="S9" s="95">
        <v>51674</v>
      </c>
      <c r="T9" s="102">
        <f t="shared" si="1"/>
        <v>0.12381200930819247</v>
      </c>
      <c r="U9" s="95">
        <v>53936</v>
      </c>
      <c r="V9" s="102">
        <f>U9/O9-1</f>
        <v>0.13068634438807591</v>
      </c>
      <c r="W9" s="99">
        <f t="shared" si="2"/>
        <v>105610</v>
      </c>
    </row>
    <row r="10" spans="1:23">
      <c r="A10" s="94" t="s">
        <v>167</v>
      </c>
      <c r="B10" s="103"/>
      <c r="C10" s="95">
        <v>33167</v>
      </c>
      <c r="D10" s="95">
        <v>39754</v>
      </c>
      <c r="E10" s="96">
        <v>72921</v>
      </c>
      <c r="F10" s="103"/>
      <c r="G10" s="97"/>
      <c r="H10" s="95">
        <v>37955</v>
      </c>
      <c r="I10" s="97">
        <f t="shared" si="0"/>
        <v>0.14436035818735493</v>
      </c>
      <c r="J10" s="95">
        <v>46530</v>
      </c>
      <c r="K10" s="97">
        <f>J10/D10-1</f>
        <v>0.17044825677919206</v>
      </c>
      <c r="L10" s="96">
        <f>SUM(F10+H10+J10)</f>
        <v>84485</v>
      </c>
      <c r="M10" s="103"/>
      <c r="N10" s="95">
        <v>109652</v>
      </c>
      <c r="O10" s="95">
        <v>129855</v>
      </c>
      <c r="P10" s="96">
        <v>239507</v>
      </c>
      <c r="Q10" s="96"/>
      <c r="R10" s="104"/>
      <c r="S10" s="95">
        <v>105720</v>
      </c>
      <c r="T10" s="97">
        <f t="shared" si="1"/>
        <v>-3.5858899062488625E-2</v>
      </c>
      <c r="U10" s="95">
        <v>127688</v>
      </c>
      <c r="V10" s="97">
        <f>U10/O10-1</f>
        <v>-1.6687844133841612E-2</v>
      </c>
      <c r="W10" s="96">
        <f t="shared" si="2"/>
        <v>233408</v>
      </c>
    </row>
    <row r="11" spans="1:23">
      <c r="A11" s="94" t="s">
        <v>168</v>
      </c>
      <c r="B11" s="103"/>
      <c r="C11" s="95">
        <v>6</v>
      </c>
      <c r="D11" s="95">
        <v>7</v>
      </c>
      <c r="E11" s="96">
        <v>13</v>
      </c>
      <c r="F11" s="103"/>
      <c r="G11" s="97"/>
      <c r="H11" s="95">
        <v>1</v>
      </c>
      <c r="I11" s="97">
        <f t="shared" si="0"/>
        <v>-0.83333333333333337</v>
      </c>
      <c r="J11" s="95">
        <v>1</v>
      </c>
      <c r="K11" s="97">
        <f>J11/D11-1</f>
        <v>-0.85714285714285721</v>
      </c>
      <c r="L11" s="96">
        <f>SUM(F11+H11+J11)</f>
        <v>2</v>
      </c>
      <c r="M11" s="103"/>
      <c r="N11" s="95">
        <v>19</v>
      </c>
      <c r="O11" s="95">
        <v>24</v>
      </c>
      <c r="P11" s="96">
        <v>43</v>
      </c>
      <c r="Q11" s="96"/>
      <c r="R11" s="104"/>
      <c r="S11" s="95">
        <v>4</v>
      </c>
      <c r="T11" s="97">
        <f t="shared" si="1"/>
        <v>-0.78947368421052633</v>
      </c>
      <c r="U11" s="95">
        <v>4</v>
      </c>
      <c r="V11" s="97">
        <f>U11/O11-1</f>
        <v>-0.83333333333333337</v>
      </c>
      <c r="W11" s="96">
        <f t="shared" si="2"/>
        <v>8</v>
      </c>
    </row>
    <row r="12" spans="1:23">
      <c r="A12" s="94" t="s">
        <v>169</v>
      </c>
      <c r="B12" s="94"/>
      <c r="C12" s="105"/>
      <c r="D12" s="105"/>
      <c r="E12" s="105"/>
      <c r="F12" s="94"/>
      <c r="G12" s="106"/>
      <c r="H12" s="105"/>
      <c r="I12" s="107" t="e">
        <f>H12/C12-1</f>
        <v>#DIV/0!</v>
      </c>
      <c r="J12" s="105"/>
      <c r="K12" s="107" t="e">
        <f>J12/D12-1</f>
        <v>#DIV/0!</v>
      </c>
      <c r="L12" s="96"/>
      <c r="M12" s="94"/>
      <c r="N12" s="105"/>
      <c r="O12" s="105"/>
      <c r="P12" s="96">
        <f>SUM(M12:O12)</f>
        <v>0</v>
      </c>
      <c r="Q12" s="94"/>
      <c r="R12" s="94"/>
      <c r="S12" s="105"/>
      <c r="T12" s="106" t="e">
        <f t="shared" si="1"/>
        <v>#DIV/0!</v>
      </c>
      <c r="U12" s="105"/>
      <c r="V12" s="107" t="e">
        <f>U12/O12-1</f>
        <v>#DIV/0!</v>
      </c>
      <c r="W12" s="96">
        <f t="shared" si="2"/>
        <v>0</v>
      </c>
    </row>
    <row r="13" spans="1:23" ht="14.25" thickBot="1">
      <c r="A13" s="108" t="s">
        <v>8</v>
      </c>
      <c r="B13" s="109">
        <f>SUM(B7:B12)</f>
        <v>41495</v>
      </c>
      <c r="C13" s="109">
        <f>SUM(C7:C12)</f>
        <v>96668</v>
      </c>
      <c r="D13" s="109">
        <f>SUM(D7:D12)</f>
        <v>55674</v>
      </c>
      <c r="E13" s="109">
        <f>SUM(E7:E12)</f>
        <v>193837</v>
      </c>
      <c r="F13" s="109">
        <f>SUM(F7:F8)</f>
        <v>44372</v>
      </c>
      <c r="G13" s="110">
        <f>F13/B13-1</f>
        <v>6.933365465718766E-2</v>
      </c>
      <c r="H13" s="109">
        <f>SUM(H7:H11)</f>
        <v>99209</v>
      </c>
      <c r="I13" s="110">
        <f t="shared" si="0"/>
        <v>2.6285844333181707E-2</v>
      </c>
      <c r="J13" s="109">
        <f>SUM(J9:J11)</f>
        <v>64519</v>
      </c>
      <c r="K13" s="110">
        <f>J13/D13-1</f>
        <v>0.15887128641735826</v>
      </c>
      <c r="L13" s="111">
        <f>SUM(L7:L11)</f>
        <v>208100</v>
      </c>
      <c r="M13" s="109">
        <f>SUM(M7:M12)</f>
        <v>121419</v>
      </c>
      <c r="N13" s="109">
        <f>SUM(N7:N12)</f>
        <v>293964</v>
      </c>
      <c r="O13" s="109">
        <f>SUM(O7:O12)</f>
        <v>177581</v>
      </c>
      <c r="P13" s="109">
        <f>SUM(P7:P12)</f>
        <v>592964</v>
      </c>
      <c r="Q13" s="109">
        <f>SUM(Q7:Q12)</f>
        <v>127129</v>
      </c>
      <c r="R13" s="110">
        <f>Q13/M13-1</f>
        <v>4.7027236264505445E-2</v>
      </c>
      <c r="S13" s="109">
        <f>SUM(S7:S11)</f>
        <v>292853</v>
      </c>
      <c r="T13" s="110">
        <f t="shared" si="1"/>
        <v>-3.7793743451579598E-3</v>
      </c>
      <c r="U13" s="109">
        <f>SUM(U7:U12)</f>
        <v>181628</v>
      </c>
      <c r="V13" s="110">
        <f>U13/O13-1</f>
        <v>2.2789600238764196E-2</v>
      </c>
      <c r="W13" s="112">
        <f t="shared" si="2"/>
        <v>601610</v>
      </c>
    </row>
    <row r="14" spans="1:23" s="113" customFormat="1">
      <c r="A14" s="91"/>
    </row>
    <row r="15" spans="1:23" ht="17.25">
      <c r="A15" s="114" t="s">
        <v>170</v>
      </c>
      <c r="B15" s="115"/>
      <c r="C15" s="115"/>
      <c r="D15" s="115"/>
      <c r="E15" s="116"/>
      <c r="F15" s="115"/>
      <c r="G15" s="116"/>
      <c r="H15" s="115"/>
      <c r="I15" s="116"/>
      <c r="J15" s="115"/>
      <c r="K15" s="116"/>
      <c r="L15" s="116"/>
      <c r="M15" s="115"/>
      <c r="N15" s="115"/>
      <c r="O15" s="115"/>
      <c r="P15" s="116"/>
      <c r="Q15" s="115"/>
      <c r="R15" s="116"/>
      <c r="S15" s="115"/>
      <c r="T15" s="116"/>
      <c r="U15" s="115"/>
      <c r="V15" s="116"/>
      <c r="W15" s="116"/>
    </row>
    <row r="16" spans="1:23" ht="14.25" thickBot="1">
      <c r="A16" s="117"/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</row>
    <row r="17" spans="1:23" s="92" customFormat="1" ht="15" customHeight="1">
      <c r="A17" s="287" t="s">
        <v>38</v>
      </c>
      <c r="B17" s="289" t="s">
        <v>160</v>
      </c>
      <c r="C17" s="290"/>
      <c r="D17" s="290"/>
      <c r="E17" s="290"/>
      <c r="F17" s="290"/>
      <c r="G17" s="290"/>
      <c r="H17" s="290"/>
      <c r="I17" s="290"/>
      <c r="J17" s="290"/>
      <c r="K17" s="290"/>
      <c r="L17" s="291"/>
      <c r="M17" s="289" t="s">
        <v>5</v>
      </c>
      <c r="N17" s="290"/>
      <c r="O17" s="290"/>
      <c r="P17" s="290"/>
      <c r="Q17" s="290"/>
      <c r="R17" s="290"/>
      <c r="S17" s="290"/>
      <c r="T17" s="290"/>
      <c r="U17" s="290"/>
      <c r="V17" s="290"/>
      <c r="W17" s="292"/>
    </row>
    <row r="18" spans="1:23" s="92" customFormat="1" ht="15" customHeight="1">
      <c r="A18" s="288"/>
      <c r="B18" s="293" t="s">
        <v>11</v>
      </c>
      <c r="C18" s="294"/>
      <c r="D18" s="295"/>
      <c r="E18" s="293" t="s">
        <v>161</v>
      </c>
      <c r="F18" s="294"/>
      <c r="G18" s="294"/>
      <c r="H18" s="294"/>
      <c r="I18" s="294"/>
      <c r="J18" s="294"/>
      <c r="K18" s="294"/>
      <c r="L18" s="295"/>
      <c r="M18" s="293" t="s">
        <v>11</v>
      </c>
      <c r="N18" s="294"/>
      <c r="O18" s="295"/>
      <c r="P18" s="293" t="s">
        <v>124</v>
      </c>
      <c r="Q18" s="294"/>
      <c r="R18" s="294"/>
      <c r="S18" s="294"/>
      <c r="T18" s="294"/>
      <c r="U18" s="294"/>
      <c r="V18" s="294"/>
      <c r="W18" s="296"/>
    </row>
    <row r="19" spans="1:23" ht="15" customHeight="1">
      <c r="A19" s="285" t="s">
        <v>171</v>
      </c>
      <c r="B19" s="119" t="s">
        <v>162</v>
      </c>
      <c r="C19" s="119" t="s">
        <v>172</v>
      </c>
      <c r="D19" s="119" t="s">
        <v>142</v>
      </c>
      <c r="E19" s="119" t="s">
        <v>162</v>
      </c>
      <c r="F19" s="276" t="s">
        <v>6</v>
      </c>
      <c r="G19" s="276"/>
      <c r="H19" s="119" t="s">
        <v>172</v>
      </c>
      <c r="I19" s="276" t="s">
        <v>6</v>
      </c>
      <c r="J19" s="276"/>
      <c r="K19" s="276" t="s">
        <v>142</v>
      </c>
      <c r="L19" s="276"/>
      <c r="M19" s="119" t="s">
        <v>162</v>
      </c>
      <c r="N19" s="119" t="s">
        <v>172</v>
      </c>
      <c r="O19" s="119" t="s">
        <v>142</v>
      </c>
      <c r="P19" s="119" t="s">
        <v>162</v>
      </c>
      <c r="Q19" s="276" t="s">
        <v>6</v>
      </c>
      <c r="R19" s="276"/>
      <c r="S19" s="119" t="s">
        <v>172</v>
      </c>
      <c r="T19" s="276" t="s">
        <v>6</v>
      </c>
      <c r="U19" s="276"/>
      <c r="V19" s="276" t="s">
        <v>142</v>
      </c>
      <c r="W19" s="277"/>
    </row>
    <row r="20" spans="1:23" ht="15" customHeight="1" thickBot="1">
      <c r="A20" s="286"/>
      <c r="B20" s="120">
        <v>7695</v>
      </c>
      <c r="C20" s="121">
        <v>7167</v>
      </c>
      <c r="D20" s="120">
        <v>14862</v>
      </c>
      <c r="E20" s="121">
        <v>7833</v>
      </c>
      <c r="F20" s="278">
        <f>E20/B20-1</f>
        <v>1.7933723196881024E-2</v>
      </c>
      <c r="G20" s="279"/>
      <c r="H20" s="121">
        <v>7960</v>
      </c>
      <c r="I20" s="278">
        <f>H20/C20-1</f>
        <v>0.11064601646435057</v>
      </c>
      <c r="J20" s="279"/>
      <c r="K20" s="280">
        <f>E20+H20</f>
        <v>15793</v>
      </c>
      <c r="L20" s="281">
        <v>11888</v>
      </c>
      <c r="M20" s="122">
        <v>21549</v>
      </c>
      <c r="N20" s="121">
        <v>27223</v>
      </c>
      <c r="O20" s="120">
        <f>M20+N20</f>
        <v>48772</v>
      </c>
      <c r="P20" s="121">
        <v>22576</v>
      </c>
      <c r="Q20" s="282">
        <f>P20/M20-1</f>
        <v>4.7658824075363038E-2</v>
      </c>
      <c r="R20" s="283"/>
      <c r="S20" s="121">
        <v>22203</v>
      </c>
      <c r="T20" s="282">
        <f>S20/N20-1</f>
        <v>-0.18440289461117443</v>
      </c>
      <c r="U20" s="283"/>
      <c r="V20" s="280">
        <f>P20+S20</f>
        <v>44779</v>
      </c>
      <c r="W20" s="284">
        <v>22759</v>
      </c>
    </row>
    <row r="21" spans="1:23">
      <c r="A21" s="113"/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</row>
    <row r="22" spans="1:23" ht="18" thickBot="1">
      <c r="A22" s="123" t="s">
        <v>173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</row>
    <row r="23" spans="1:23" s="92" customFormat="1">
      <c r="A23" s="124" t="s">
        <v>1</v>
      </c>
      <c r="B23" s="125" t="s">
        <v>174</v>
      </c>
      <c r="C23" s="271" t="s">
        <v>175</v>
      </c>
      <c r="D23" s="271"/>
      <c r="E23" s="126" t="s">
        <v>176</v>
      </c>
      <c r="F23" s="271" t="s">
        <v>177</v>
      </c>
      <c r="G23" s="271"/>
      <c r="H23" s="126" t="s">
        <v>178</v>
      </c>
      <c r="I23" s="271" t="s">
        <v>179</v>
      </c>
      <c r="J23" s="271"/>
      <c r="K23" s="271" t="s">
        <v>180</v>
      </c>
      <c r="L23" s="271"/>
      <c r="M23" s="271" t="s">
        <v>181</v>
      </c>
      <c r="N23" s="271"/>
      <c r="O23" s="271" t="s">
        <v>182</v>
      </c>
      <c r="P23" s="271"/>
      <c r="Q23" s="271" t="s">
        <v>183</v>
      </c>
      <c r="R23" s="271"/>
      <c r="S23" s="127" t="s">
        <v>184</v>
      </c>
      <c r="T23" s="271" t="s">
        <v>185</v>
      </c>
      <c r="U23" s="271"/>
      <c r="V23" s="271" t="s">
        <v>186</v>
      </c>
      <c r="W23" s="272"/>
    </row>
    <row r="24" spans="1:23" s="92" customFormat="1" ht="13.5" customHeight="1">
      <c r="A24" s="266" t="s">
        <v>187</v>
      </c>
      <c r="B24" s="128" t="s">
        <v>188</v>
      </c>
      <c r="C24" s="273">
        <v>11.6</v>
      </c>
      <c r="D24" s="274"/>
      <c r="E24" s="129">
        <v>11.6</v>
      </c>
      <c r="F24" s="269">
        <v>11.5</v>
      </c>
      <c r="G24" s="270"/>
      <c r="H24" s="130">
        <v>11.5</v>
      </c>
      <c r="I24" s="269">
        <v>11.4</v>
      </c>
      <c r="J24" s="270"/>
      <c r="K24" s="269">
        <v>11.3</v>
      </c>
      <c r="L24" s="270"/>
      <c r="M24" s="275">
        <v>11.2</v>
      </c>
      <c r="N24" s="270"/>
      <c r="O24" s="269">
        <v>11.1</v>
      </c>
      <c r="P24" s="270"/>
      <c r="Q24" s="269">
        <v>11.1</v>
      </c>
      <c r="R24" s="270"/>
      <c r="S24" s="131"/>
      <c r="T24" s="269"/>
      <c r="U24" s="270"/>
      <c r="V24" s="269"/>
      <c r="W24" s="270"/>
    </row>
    <row r="25" spans="1:23" s="92" customFormat="1">
      <c r="A25" s="267"/>
      <c r="B25" s="128" t="s">
        <v>189</v>
      </c>
      <c r="C25" s="273">
        <v>14.2</v>
      </c>
      <c r="D25" s="274"/>
      <c r="E25" s="129">
        <v>14.1</v>
      </c>
      <c r="F25" s="269">
        <v>14.1</v>
      </c>
      <c r="G25" s="270">
        <v>14.1</v>
      </c>
      <c r="H25" s="130">
        <v>14</v>
      </c>
      <c r="I25" s="269">
        <v>14</v>
      </c>
      <c r="J25" s="270"/>
      <c r="K25" s="269">
        <v>13.9</v>
      </c>
      <c r="L25" s="270"/>
      <c r="M25" s="275">
        <v>13.7</v>
      </c>
      <c r="N25" s="270"/>
      <c r="O25" s="269">
        <v>13.6</v>
      </c>
      <c r="P25" s="270"/>
      <c r="Q25" s="269">
        <v>13.5</v>
      </c>
      <c r="R25" s="270"/>
      <c r="S25" s="131">
        <v>13.4</v>
      </c>
      <c r="T25" s="269">
        <v>13.3</v>
      </c>
      <c r="U25" s="270"/>
      <c r="V25" s="269">
        <v>13.2</v>
      </c>
      <c r="W25" s="270"/>
    </row>
    <row r="26" spans="1:23">
      <c r="A26" s="267"/>
      <c r="B26" s="132" t="s">
        <v>190</v>
      </c>
      <c r="C26" s="269">
        <v>14.4</v>
      </c>
      <c r="D26" s="270"/>
      <c r="E26" s="130">
        <v>15.2</v>
      </c>
      <c r="F26" s="269">
        <v>15</v>
      </c>
      <c r="G26" s="270"/>
      <c r="H26" s="130">
        <v>15.9</v>
      </c>
      <c r="I26" s="269">
        <v>14.5</v>
      </c>
      <c r="J26" s="270"/>
      <c r="K26" s="269">
        <v>14.9</v>
      </c>
      <c r="L26" s="270"/>
      <c r="M26" s="269">
        <v>15.7</v>
      </c>
      <c r="N26" s="270"/>
      <c r="O26" s="269">
        <v>15.2</v>
      </c>
      <c r="P26" s="270"/>
      <c r="Q26" s="269">
        <v>14.4</v>
      </c>
      <c r="R26" s="270"/>
      <c r="S26" s="133">
        <v>14.4</v>
      </c>
      <c r="T26" s="269">
        <v>13.5</v>
      </c>
      <c r="U26" s="270"/>
      <c r="V26" s="269">
        <v>13.34</v>
      </c>
      <c r="W26" s="270"/>
    </row>
    <row r="27" spans="1:23">
      <c r="A27" s="268"/>
      <c r="B27" s="132" t="s">
        <v>191</v>
      </c>
      <c r="C27" s="269">
        <v>18.399999999999999</v>
      </c>
      <c r="D27" s="270"/>
      <c r="E27" s="130">
        <v>18.2</v>
      </c>
      <c r="F27" s="269">
        <v>17.8</v>
      </c>
      <c r="G27" s="270"/>
      <c r="H27" s="130">
        <v>17.100000000000001</v>
      </c>
      <c r="I27" s="269">
        <v>16.7</v>
      </c>
      <c r="J27" s="270"/>
      <c r="K27" s="269">
        <v>16.399999999999999</v>
      </c>
      <c r="L27" s="270"/>
      <c r="M27" s="269">
        <v>15.7</v>
      </c>
      <c r="N27" s="270"/>
      <c r="O27" s="269">
        <v>15.4</v>
      </c>
      <c r="P27" s="270"/>
      <c r="Q27" s="269">
        <v>15.2</v>
      </c>
      <c r="R27" s="270"/>
      <c r="S27" s="133">
        <v>15.7</v>
      </c>
      <c r="T27" s="269">
        <v>15.3</v>
      </c>
      <c r="U27" s="270"/>
      <c r="V27" s="269">
        <v>15.3</v>
      </c>
      <c r="W27" s="270"/>
    </row>
    <row r="28" spans="1:23">
      <c r="A28" s="266" t="s">
        <v>192</v>
      </c>
      <c r="B28" s="128" t="s">
        <v>188</v>
      </c>
      <c r="C28" s="269">
        <v>6.9</v>
      </c>
      <c r="D28" s="270"/>
      <c r="E28" s="129">
        <v>7.4</v>
      </c>
      <c r="F28" s="269">
        <v>6.6</v>
      </c>
      <c r="G28" s="270"/>
      <c r="H28" s="134">
        <v>6.8</v>
      </c>
      <c r="I28" s="262">
        <v>6.9</v>
      </c>
      <c r="J28" s="263"/>
      <c r="K28" s="262">
        <v>6.5</v>
      </c>
      <c r="L28" s="263"/>
      <c r="M28" s="269">
        <v>6.5</v>
      </c>
      <c r="N28" s="270"/>
      <c r="O28" s="269">
        <v>6.4</v>
      </c>
      <c r="P28" s="270"/>
      <c r="Q28" s="269">
        <v>6.3</v>
      </c>
      <c r="R28" s="270"/>
      <c r="S28" s="135"/>
      <c r="T28" s="269"/>
      <c r="U28" s="270"/>
      <c r="V28" s="264"/>
      <c r="W28" s="265"/>
    </row>
    <row r="29" spans="1:23">
      <c r="A29" s="267"/>
      <c r="B29" s="128" t="s">
        <v>189</v>
      </c>
      <c r="C29" s="269">
        <v>6.9</v>
      </c>
      <c r="D29" s="270"/>
      <c r="E29" s="129">
        <v>7.2</v>
      </c>
      <c r="F29" s="269">
        <v>7.5</v>
      </c>
      <c r="G29" s="270"/>
      <c r="H29" s="134">
        <v>6.8</v>
      </c>
      <c r="I29" s="262">
        <v>7.7</v>
      </c>
      <c r="J29" s="263"/>
      <c r="K29" s="262">
        <v>7.2</v>
      </c>
      <c r="L29" s="263"/>
      <c r="M29" s="269">
        <v>7.8</v>
      </c>
      <c r="N29" s="270"/>
      <c r="O29" s="269">
        <v>7.3</v>
      </c>
      <c r="P29" s="270"/>
      <c r="Q29" s="269">
        <v>7.7</v>
      </c>
      <c r="R29" s="270"/>
      <c r="S29" s="135">
        <v>8</v>
      </c>
      <c r="T29" s="269">
        <v>6.9</v>
      </c>
      <c r="U29" s="270"/>
      <c r="V29" s="264">
        <v>7</v>
      </c>
      <c r="W29" s="265"/>
    </row>
    <row r="30" spans="1:23">
      <c r="A30" s="267"/>
      <c r="B30" s="132" t="s">
        <v>190</v>
      </c>
      <c r="C30" s="262">
        <v>9.1</v>
      </c>
      <c r="D30" s="263"/>
      <c r="E30" s="134">
        <v>8.4</v>
      </c>
      <c r="F30" s="262">
        <v>10.3</v>
      </c>
      <c r="G30" s="263"/>
      <c r="H30" s="134">
        <v>8.1</v>
      </c>
      <c r="I30" s="262">
        <v>9.6</v>
      </c>
      <c r="J30" s="263"/>
      <c r="K30" s="262">
        <v>8.8000000000000007</v>
      </c>
      <c r="L30" s="263"/>
      <c r="M30" s="264">
        <v>9</v>
      </c>
      <c r="N30" s="265"/>
      <c r="O30" s="264">
        <v>9.1</v>
      </c>
      <c r="P30" s="265"/>
      <c r="Q30" s="264">
        <v>8.5</v>
      </c>
      <c r="R30" s="265"/>
      <c r="S30" s="136">
        <v>8.1999999999999993</v>
      </c>
      <c r="T30" s="262">
        <v>7.7</v>
      </c>
      <c r="U30" s="263"/>
      <c r="V30" s="262">
        <v>8.1999999999999993</v>
      </c>
      <c r="W30" s="263"/>
    </row>
    <row r="31" spans="1:23">
      <c r="A31" s="268"/>
      <c r="B31" s="132" t="s">
        <v>191</v>
      </c>
      <c r="C31" s="262">
        <v>7.9</v>
      </c>
      <c r="D31" s="263"/>
      <c r="E31" s="134">
        <v>9.48</v>
      </c>
      <c r="F31" s="262">
        <v>9.86</v>
      </c>
      <c r="G31" s="263"/>
      <c r="H31" s="134">
        <v>8.9</v>
      </c>
      <c r="I31" s="262">
        <v>9.8000000000000007</v>
      </c>
      <c r="J31" s="263"/>
      <c r="K31" s="262">
        <v>9.4</v>
      </c>
      <c r="L31" s="263"/>
      <c r="M31" s="264">
        <v>8.6</v>
      </c>
      <c r="N31" s="265"/>
      <c r="O31" s="264">
        <v>7.3</v>
      </c>
      <c r="P31" s="265"/>
      <c r="Q31" s="264">
        <v>7.8</v>
      </c>
      <c r="R31" s="265"/>
      <c r="S31" s="136">
        <v>9.1999999999999993</v>
      </c>
      <c r="T31" s="262">
        <v>9.1</v>
      </c>
      <c r="U31" s="263"/>
      <c r="V31" s="262">
        <v>9</v>
      </c>
      <c r="W31" s="263"/>
    </row>
    <row r="32" spans="1:23">
      <c r="A32" s="266" t="s">
        <v>193</v>
      </c>
      <c r="B32" s="128" t="s">
        <v>188</v>
      </c>
      <c r="C32" s="269">
        <v>6.9</v>
      </c>
      <c r="D32" s="270"/>
      <c r="E32" s="129">
        <v>6.9</v>
      </c>
      <c r="F32" s="269">
        <v>6.7</v>
      </c>
      <c r="G32" s="270"/>
      <c r="H32" s="134">
        <v>6.6</v>
      </c>
      <c r="I32" s="262">
        <v>6.5</v>
      </c>
      <c r="J32" s="263"/>
      <c r="K32" s="262">
        <v>6.7</v>
      </c>
      <c r="L32" s="263"/>
      <c r="M32" s="269">
        <v>6.3</v>
      </c>
      <c r="N32" s="270"/>
      <c r="O32" s="269">
        <v>6.3</v>
      </c>
      <c r="P32" s="270"/>
      <c r="Q32" s="269">
        <v>6.5</v>
      </c>
      <c r="R32" s="270"/>
      <c r="S32" s="135"/>
      <c r="T32" s="264"/>
      <c r="U32" s="265"/>
      <c r="V32" s="269"/>
      <c r="W32" s="270"/>
    </row>
    <row r="33" spans="1:23">
      <c r="A33" s="267"/>
      <c r="B33" s="128" t="s">
        <v>189</v>
      </c>
      <c r="C33" s="269">
        <v>10.3</v>
      </c>
      <c r="D33" s="270"/>
      <c r="E33" s="129">
        <v>9</v>
      </c>
      <c r="F33" s="269">
        <v>8.4</v>
      </c>
      <c r="G33" s="270"/>
      <c r="H33" s="134">
        <v>7.8</v>
      </c>
      <c r="I33" s="262">
        <v>7.4</v>
      </c>
      <c r="J33" s="263"/>
      <c r="K33" s="262">
        <v>7.1</v>
      </c>
      <c r="L33" s="263"/>
      <c r="M33" s="269">
        <v>7.3</v>
      </c>
      <c r="N33" s="270"/>
      <c r="O33" s="269">
        <v>7.2</v>
      </c>
      <c r="P33" s="270"/>
      <c r="Q33" s="269">
        <v>7.1</v>
      </c>
      <c r="R33" s="270"/>
      <c r="S33" s="135">
        <v>7</v>
      </c>
      <c r="T33" s="264">
        <v>7</v>
      </c>
      <c r="U33" s="265"/>
      <c r="V33" s="269">
        <v>6.9</v>
      </c>
      <c r="W33" s="270"/>
    </row>
    <row r="34" spans="1:23">
      <c r="A34" s="267"/>
      <c r="B34" s="132" t="s">
        <v>190</v>
      </c>
      <c r="C34" s="262">
        <v>9.1</v>
      </c>
      <c r="D34" s="263"/>
      <c r="E34" s="134">
        <v>9.1999999999999993</v>
      </c>
      <c r="F34" s="262">
        <v>9.4</v>
      </c>
      <c r="G34" s="263"/>
      <c r="H34" s="134">
        <v>9.3000000000000007</v>
      </c>
      <c r="I34" s="262">
        <v>9.3000000000000007</v>
      </c>
      <c r="J34" s="263"/>
      <c r="K34" s="262">
        <v>9.4</v>
      </c>
      <c r="L34" s="263"/>
      <c r="M34" s="264">
        <v>9.5</v>
      </c>
      <c r="N34" s="265"/>
      <c r="O34" s="264">
        <v>9.5</v>
      </c>
      <c r="P34" s="265"/>
      <c r="Q34" s="264">
        <v>9.6</v>
      </c>
      <c r="R34" s="265"/>
      <c r="S34" s="136">
        <v>8.8000000000000007</v>
      </c>
      <c r="T34" s="262">
        <v>8.1999999999999993</v>
      </c>
      <c r="U34" s="263"/>
      <c r="V34" s="262">
        <v>7.8</v>
      </c>
      <c r="W34" s="263"/>
    </row>
    <row r="35" spans="1:23">
      <c r="A35" s="268"/>
      <c r="B35" s="132" t="s">
        <v>191</v>
      </c>
      <c r="C35" s="262">
        <v>11.4</v>
      </c>
      <c r="D35" s="263"/>
      <c r="E35" s="134">
        <v>11.3</v>
      </c>
      <c r="F35" s="262">
        <v>11.4</v>
      </c>
      <c r="G35" s="263"/>
      <c r="H35" s="134">
        <v>11.5</v>
      </c>
      <c r="I35" s="262">
        <v>11.4</v>
      </c>
      <c r="J35" s="263"/>
      <c r="K35" s="262">
        <v>10.9</v>
      </c>
      <c r="L35" s="263"/>
      <c r="M35" s="262">
        <v>10.5</v>
      </c>
      <c r="N35" s="263"/>
      <c r="O35" s="262">
        <v>10.199999999999999</v>
      </c>
      <c r="P35" s="263"/>
      <c r="Q35" s="262">
        <v>9.8000000000000007</v>
      </c>
      <c r="R35" s="263"/>
      <c r="S35" s="136">
        <v>9.6</v>
      </c>
      <c r="T35" s="262">
        <v>9.1</v>
      </c>
      <c r="U35" s="263"/>
      <c r="V35" s="262">
        <v>8.4</v>
      </c>
      <c r="W35" s="263"/>
    </row>
  </sheetData>
  <mergeCells count="163">
    <mergeCell ref="A1:W1"/>
    <mergeCell ref="A2:W2"/>
    <mergeCell ref="A3:A6"/>
    <mergeCell ref="B3:L3"/>
    <mergeCell ref="M3:W3"/>
    <mergeCell ref="B4:E4"/>
    <mergeCell ref="F4:L4"/>
    <mergeCell ref="M4:P4"/>
    <mergeCell ref="Q4:W4"/>
    <mergeCell ref="B5:B6"/>
    <mergeCell ref="W5:W6"/>
    <mergeCell ref="A17:A18"/>
    <mergeCell ref="B17:L17"/>
    <mergeCell ref="M17:W17"/>
    <mergeCell ref="B18:D18"/>
    <mergeCell ref="E18:L18"/>
    <mergeCell ref="M18:O18"/>
    <mergeCell ref="P18:W18"/>
    <mergeCell ref="M5:M6"/>
    <mergeCell ref="P5:P6"/>
    <mergeCell ref="Q5:Q6"/>
    <mergeCell ref="R5:R6"/>
    <mergeCell ref="T5:T6"/>
    <mergeCell ref="V5:V6"/>
    <mergeCell ref="E5:E6"/>
    <mergeCell ref="F5:F6"/>
    <mergeCell ref="G5:G6"/>
    <mergeCell ref="I5:I6"/>
    <mergeCell ref="K5:K6"/>
    <mergeCell ref="L5:L6"/>
    <mergeCell ref="V19:W19"/>
    <mergeCell ref="F20:G20"/>
    <mergeCell ref="I20:J20"/>
    <mergeCell ref="K20:L20"/>
    <mergeCell ref="Q20:R20"/>
    <mergeCell ref="T20:U20"/>
    <mergeCell ref="V20:W20"/>
    <mergeCell ref="A19:A20"/>
    <mergeCell ref="F19:G19"/>
    <mergeCell ref="I19:J19"/>
    <mergeCell ref="K19:L19"/>
    <mergeCell ref="Q19:R19"/>
    <mergeCell ref="T19:U19"/>
    <mergeCell ref="Q23:R23"/>
    <mergeCell ref="T23:U23"/>
    <mergeCell ref="V23:W23"/>
    <mergeCell ref="A24:A27"/>
    <mergeCell ref="C24:D24"/>
    <mergeCell ref="F24:G24"/>
    <mergeCell ref="I24:J24"/>
    <mergeCell ref="K24:L24"/>
    <mergeCell ref="M24:N24"/>
    <mergeCell ref="O24:P24"/>
    <mergeCell ref="C23:D23"/>
    <mergeCell ref="F23:G23"/>
    <mergeCell ref="I23:J23"/>
    <mergeCell ref="K23:L23"/>
    <mergeCell ref="M23:N23"/>
    <mergeCell ref="O23:P23"/>
    <mergeCell ref="Q24:R24"/>
    <mergeCell ref="T24:U24"/>
    <mergeCell ref="V24:W24"/>
    <mergeCell ref="C25:D25"/>
    <mergeCell ref="F25:G25"/>
    <mergeCell ref="I25:J25"/>
    <mergeCell ref="K25:L25"/>
    <mergeCell ref="M25:N25"/>
    <mergeCell ref="O25:P25"/>
    <mergeCell ref="Q25:R25"/>
    <mergeCell ref="T25:U25"/>
    <mergeCell ref="V25:W25"/>
    <mergeCell ref="C26:D26"/>
    <mergeCell ref="F26:G26"/>
    <mergeCell ref="I26:J26"/>
    <mergeCell ref="K26:L26"/>
    <mergeCell ref="M26:N26"/>
    <mergeCell ref="O26:P26"/>
    <mergeCell ref="Q26:R26"/>
    <mergeCell ref="T26:U26"/>
    <mergeCell ref="V26:W26"/>
    <mergeCell ref="C27:D27"/>
    <mergeCell ref="F27:G27"/>
    <mergeCell ref="I27:J27"/>
    <mergeCell ref="K27:L27"/>
    <mergeCell ref="M27:N27"/>
    <mergeCell ref="O27:P27"/>
    <mergeCell ref="Q27:R27"/>
    <mergeCell ref="T27:U27"/>
    <mergeCell ref="V27:W27"/>
    <mergeCell ref="O28:P28"/>
    <mergeCell ref="Q28:R28"/>
    <mergeCell ref="T28:U28"/>
    <mergeCell ref="V28:W28"/>
    <mergeCell ref="C29:D29"/>
    <mergeCell ref="F29:G29"/>
    <mergeCell ref="I29:J29"/>
    <mergeCell ref="K29:L29"/>
    <mergeCell ref="M29:N29"/>
    <mergeCell ref="O29:P29"/>
    <mergeCell ref="C28:D28"/>
    <mergeCell ref="F28:G28"/>
    <mergeCell ref="I28:J28"/>
    <mergeCell ref="K28:L28"/>
    <mergeCell ref="M28:N28"/>
    <mergeCell ref="Q29:R29"/>
    <mergeCell ref="T29:U29"/>
    <mergeCell ref="V29:W29"/>
    <mergeCell ref="K31:L31"/>
    <mergeCell ref="M31:N31"/>
    <mergeCell ref="O31:P31"/>
    <mergeCell ref="Q31:R31"/>
    <mergeCell ref="T31:U31"/>
    <mergeCell ref="V31:W31"/>
    <mergeCell ref="C30:D30"/>
    <mergeCell ref="F30:G30"/>
    <mergeCell ref="I30:J30"/>
    <mergeCell ref="K30:L30"/>
    <mergeCell ref="M30:N30"/>
    <mergeCell ref="O30:P30"/>
    <mergeCell ref="Q30:R30"/>
    <mergeCell ref="T30:U30"/>
    <mergeCell ref="V30:W30"/>
    <mergeCell ref="A28:A31"/>
    <mergeCell ref="V32:W32"/>
    <mergeCell ref="C33:D33"/>
    <mergeCell ref="F33:G33"/>
    <mergeCell ref="I33:J33"/>
    <mergeCell ref="K33:L33"/>
    <mergeCell ref="M33:N33"/>
    <mergeCell ref="O33:P33"/>
    <mergeCell ref="Q33:R33"/>
    <mergeCell ref="T33:U33"/>
    <mergeCell ref="V33:W33"/>
    <mergeCell ref="A32:A35"/>
    <mergeCell ref="C32:D32"/>
    <mergeCell ref="F32:G32"/>
    <mergeCell ref="I32:J32"/>
    <mergeCell ref="K32:L32"/>
    <mergeCell ref="M32:N32"/>
    <mergeCell ref="O32:P32"/>
    <mergeCell ref="Q32:R32"/>
    <mergeCell ref="T32:U32"/>
    <mergeCell ref="T35:U35"/>
    <mergeCell ref="C31:D31"/>
    <mergeCell ref="F31:G31"/>
    <mergeCell ref="I31:J31"/>
    <mergeCell ref="V35:W35"/>
    <mergeCell ref="Q34:R34"/>
    <mergeCell ref="T34:U34"/>
    <mergeCell ref="V34:W34"/>
    <mergeCell ref="C35:D35"/>
    <mergeCell ref="F35:G35"/>
    <mergeCell ref="I35:J35"/>
    <mergeCell ref="K35:L35"/>
    <mergeCell ref="M35:N35"/>
    <mergeCell ref="O35:P35"/>
    <mergeCell ref="Q35:R35"/>
    <mergeCell ref="C34:D34"/>
    <mergeCell ref="F34:G34"/>
    <mergeCell ref="I34:J34"/>
    <mergeCell ref="K34:L34"/>
    <mergeCell ref="M34:N34"/>
    <mergeCell ref="O34:P34"/>
  </mergeCells>
  <phoneticPr fontId="2" type="noConversion"/>
  <printOptions horizontalCentered="1"/>
  <pageMargins left="0.70866141732283472" right="0.70866141732283472" top="1.1811023622047245" bottom="1.1811023622047245" header="0" footer="0"/>
  <pageSetup paperSize="9" scale="7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40"/>
  <sheetViews>
    <sheetView view="pageBreakPreview" zoomScale="85" zoomScaleSheetLayoutView="85" workbookViewId="0">
      <selection activeCell="G20" sqref="G20"/>
    </sheetView>
  </sheetViews>
  <sheetFormatPr defaultRowHeight="17.25"/>
  <cols>
    <col min="1" max="1" width="13.5546875" style="138" customWidth="1"/>
    <col min="2" max="13" width="8.44140625" style="138" customWidth="1"/>
    <col min="14" max="14" width="13.5546875" style="138" customWidth="1"/>
    <col min="15" max="16" width="8.33203125" style="138" customWidth="1"/>
    <col min="17" max="17" width="7.5546875" style="138" customWidth="1"/>
    <col min="18" max="18" width="6.5546875" style="138" customWidth="1"/>
    <col min="19" max="19" width="13.5546875" style="138" customWidth="1"/>
    <col min="20" max="21" width="8.33203125" style="138" customWidth="1"/>
    <col min="22" max="22" width="7.5546875" style="138" customWidth="1"/>
    <col min="23" max="256" width="8.88671875" style="138"/>
    <col min="257" max="257" width="13.5546875" style="138" customWidth="1"/>
    <col min="258" max="269" width="8.44140625" style="138" customWidth="1"/>
    <col min="270" max="270" width="13.5546875" style="138" customWidth="1"/>
    <col min="271" max="272" width="8.33203125" style="138" customWidth="1"/>
    <col min="273" max="273" width="7.5546875" style="138" customWidth="1"/>
    <col min="274" max="274" width="6.5546875" style="138" customWidth="1"/>
    <col min="275" max="275" width="13.5546875" style="138" customWidth="1"/>
    <col min="276" max="277" width="8.33203125" style="138" customWidth="1"/>
    <col min="278" max="278" width="7.5546875" style="138" customWidth="1"/>
    <col min="279" max="512" width="8.88671875" style="138"/>
    <col min="513" max="513" width="13.5546875" style="138" customWidth="1"/>
    <col min="514" max="525" width="8.44140625" style="138" customWidth="1"/>
    <col min="526" max="526" width="13.5546875" style="138" customWidth="1"/>
    <col min="527" max="528" width="8.33203125" style="138" customWidth="1"/>
    <col min="529" max="529" width="7.5546875" style="138" customWidth="1"/>
    <col min="530" max="530" width="6.5546875" style="138" customWidth="1"/>
    <col min="531" max="531" width="13.5546875" style="138" customWidth="1"/>
    <col min="532" max="533" width="8.33203125" style="138" customWidth="1"/>
    <col min="534" max="534" width="7.5546875" style="138" customWidth="1"/>
    <col min="535" max="768" width="8.88671875" style="138"/>
    <col min="769" max="769" width="13.5546875" style="138" customWidth="1"/>
    <col min="770" max="781" width="8.44140625" style="138" customWidth="1"/>
    <col min="782" max="782" width="13.5546875" style="138" customWidth="1"/>
    <col min="783" max="784" width="8.33203125" style="138" customWidth="1"/>
    <col min="785" max="785" width="7.5546875" style="138" customWidth="1"/>
    <col min="786" max="786" width="6.5546875" style="138" customWidth="1"/>
    <col min="787" max="787" width="13.5546875" style="138" customWidth="1"/>
    <col min="788" max="789" width="8.33203125" style="138" customWidth="1"/>
    <col min="790" max="790" width="7.5546875" style="138" customWidth="1"/>
    <col min="791" max="1024" width="8.88671875" style="138"/>
    <col min="1025" max="1025" width="13.5546875" style="138" customWidth="1"/>
    <col min="1026" max="1037" width="8.44140625" style="138" customWidth="1"/>
    <col min="1038" max="1038" width="13.5546875" style="138" customWidth="1"/>
    <col min="1039" max="1040" width="8.33203125" style="138" customWidth="1"/>
    <col min="1041" max="1041" width="7.5546875" style="138" customWidth="1"/>
    <col min="1042" max="1042" width="6.5546875" style="138" customWidth="1"/>
    <col min="1043" max="1043" width="13.5546875" style="138" customWidth="1"/>
    <col min="1044" max="1045" width="8.33203125" style="138" customWidth="1"/>
    <col min="1046" max="1046" width="7.5546875" style="138" customWidth="1"/>
    <col min="1047" max="1280" width="8.88671875" style="138"/>
    <col min="1281" max="1281" width="13.5546875" style="138" customWidth="1"/>
    <col min="1282" max="1293" width="8.44140625" style="138" customWidth="1"/>
    <col min="1294" max="1294" width="13.5546875" style="138" customWidth="1"/>
    <col min="1295" max="1296" width="8.33203125" style="138" customWidth="1"/>
    <col min="1297" max="1297" width="7.5546875" style="138" customWidth="1"/>
    <col min="1298" max="1298" width="6.5546875" style="138" customWidth="1"/>
    <col min="1299" max="1299" width="13.5546875" style="138" customWidth="1"/>
    <col min="1300" max="1301" width="8.33203125" style="138" customWidth="1"/>
    <col min="1302" max="1302" width="7.5546875" style="138" customWidth="1"/>
    <col min="1303" max="1536" width="8.88671875" style="138"/>
    <col min="1537" max="1537" width="13.5546875" style="138" customWidth="1"/>
    <col min="1538" max="1549" width="8.44140625" style="138" customWidth="1"/>
    <col min="1550" max="1550" width="13.5546875" style="138" customWidth="1"/>
    <col min="1551" max="1552" width="8.33203125" style="138" customWidth="1"/>
    <col min="1553" max="1553" width="7.5546875" style="138" customWidth="1"/>
    <col min="1554" max="1554" width="6.5546875" style="138" customWidth="1"/>
    <col min="1555" max="1555" width="13.5546875" style="138" customWidth="1"/>
    <col min="1556" max="1557" width="8.33203125" style="138" customWidth="1"/>
    <col min="1558" max="1558" width="7.5546875" style="138" customWidth="1"/>
    <col min="1559" max="1792" width="8.88671875" style="138"/>
    <col min="1793" max="1793" width="13.5546875" style="138" customWidth="1"/>
    <col min="1794" max="1805" width="8.44140625" style="138" customWidth="1"/>
    <col min="1806" max="1806" width="13.5546875" style="138" customWidth="1"/>
    <col min="1807" max="1808" width="8.33203125" style="138" customWidth="1"/>
    <col min="1809" max="1809" width="7.5546875" style="138" customWidth="1"/>
    <col min="1810" max="1810" width="6.5546875" style="138" customWidth="1"/>
    <col min="1811" max="1811" width="13.5546875" style="138" customWidth="1"/>
    <col min="1812" max="1813" width="8.33203125" style="138" customWidth="1"/>
    <col min="1814" max="1814" width="7.5546875" style="138" customWidth="1"/>
    <col min="1815" max="2048" width="8.88671875" style="138"/>
    <col min="2049" max="2049" width="13.5546875" style="138" customWidth="1"/>
    <col min="2050" max="2061" width="8.44140625" style="138" customWidth="1"/>
    <col min="2062" max="2062" width="13.5546875" style="138" customWidth="1"/>
    <col min="2063" max="2064" width="8.33203125" style="138" customWidth="1"/>
    <col min="2065" max="2065" width="7.5546875" style="138" customWidth="1"/>
    <col min="2066" max="2066" width="6.5546875" style="138" customWidth="1"/>
    <col min="2067" max="2067" width="13.5546875" style="138" customWidth="1"/>
    <col min="2068" max="2069" width="8.33203125" style="138" customWidth="1"/>
    <col min="2070" max="2070" width="7.5546875" style="138" customWidth="1"/>
    <col min="2071" max="2304" width="8.88671875" style="138"/>
    <col min="2305" max="2305" width="13.5546875" style="138" customWidth="1"/>
    <col min="2306" max="2317" width="8.44140625" style="138" customWidth="1"/>
    <col min="2318" max="2318" width="13.5546875" style="138" customWidth="1"/>
    <col min="2319" max="2320" width="8.33203125" style="138" customWidth="1"/>
    <col min="2321" max="2321" width="7.5546875" style="138" customWidth="1"/>
    <col min="2322" max="2322" width="6.5546875" style="138" customWidth="1"/>
    <col min="2323" max="2323" width="13.5546875" style="138" customWidth="1"/>
    <col min="2324" max="2325" width="8.33203125" style="138" customWidth="1"/>
    <col min="2326" max="2326" width="7.5546875" style="138" customWidth="1"/>
    <col min="2327" max="2560" width="8.88671875" style="138"/>
    <col min="2561" max="2561" width="13.5546875" style="138" customWidth="1"/>
    <col min="2562" max="2573" width="8.44140625" style="138" customWidth="1"/>
    <col min="2574" max="2574" width="13.5546875" style="138" customWidth="1"/>
    <col min="2575" max="2576" width="8.33203125" style="138" customWidth="1"/>
    <col min="2577" max="2577" width="7.5546875" style="138" customWidth="1"/>
    <col min="2578" max="2578" width="6.5546875" style="138" customWidth="1"/>
    <col min="2579" max="2579" width="13.5546875" style="138" customWidth="1"/>
    <col min="2580" max="2581" width="8.33203125" style="138" customWidth="1"/>
    <col min="2582" max="2582" width="7.5546875" style="138" customWidth="1"/>
    <col min="2583" max="2816" width="8.88671875" style="138"/>
    <col min="2817" max="2817" width="13.5546875" style="138" customWidth="1"/>
    <col min="2818" max="2829" width="8.44140625" style="138" customWidth="1"/>
    <col min="2830" max="2830" width="13.5546875" style="138" customWidth="1"/>
    <col min="2831" max="2832" width="8.33203125" style="138" customWidth="1"/>
    <col min="2833" max="2833" width="7.5546875" style="138" customWidth="1"/>
    <col min="2834" max="2834" width="6.5546875" style="138" customWidth="1"/>
    <col min="2835" max="2835" width="13.5546875" style="138" customWidth="1"/>
    <col min="2836" max="2837" width="8.33203125" style="138" customWidth="1"/>
    <col min="2838" max="2838" width="7.5546875" style="138" customWidth="1"/>
    <col min="2839" max="3072" width="8.88671875" style="138"/>
    <col min="3073" max="3073" width="13.5546875" style="138" customWidth="1"/>
    <col min="3074" max="3085" width="8.44140625" style="138" customWidth="1"/>
    <col min="3086" max="3086" width="13.5546875" style="138" customWidth="1"/>
    <col min="3087" max="3088" width="8.33203125" style="138" customWidth="1"/>
    <col min="3089" max="3089" width="7.5546875" style="138" customWidth="1"/>
    <col min="3090" max="3090" width="6.5546875" style="138" customWidth="1"/>
    <col min="3091" max="3091" width="13.5546875" style="138" customWidth="1"/>
    <col min="3092" max="3093" width="8.33203125" style="138" customWidth="1"/>
    <col min="3094" max="3094" width="7.5546875" style="138" customWidth="1"/>
    <col min="3095" max="3328" width="8.88671875" style="138"/>
    <col min="3329" max="3329" width="13.5546875" style="138" customWidth="1"/>
    <col min="3330" max="3341" width="8.44140625" style="138" customWidth="1"/>
    <col min="3342" max="3342" width="13.5546875" style="138" customWidth="1"/>
    <col min="3343" max="3344" width="8.33203125" style="138" customWidth="1"/>
    <col min="3345" max="3345" width="7.5546875" style="138" customWidth="1"/>
    <col min="3346" max="3346" width="6.5546875" style="138" customWidth="1"/>
    <col min="3347" max="3347" width="13.5546875" style="138" customWidth="1"/>
    <col min="3348" max="3349" width="8.33203125" style="138" customWidth="1"/>
    <col min="3350" max="3350" width="7.5546875" style="138" customWidth="1"/>
    <col min="3351" max="3584" width="8.88671875" style="138"/>
    <col min="3585" max="3585" width="13.5546875" style="138" customWidth="1"/>
    <col min="3586" max="3597" width="8.44140625" style="138" customWidth="1"/>
    <col min="3598" max="3598" width="13.5546875" style="138" customWidth="1"/>
    <col min="3599" max="3600" width="8.33203125" style="138" customWidth="1"/>
    <col min="3601" max="3601" width="7.5546875" style="138" customWidth="1"/>
    <col min="3602" max="3602" width="6.5546875" style="138" customWidth="1"/>
    <col min="3603" max="3603" width="13.5546875" style="138" customWidth="1"/>
    <col min="3604" max="3605" width="8.33203125" style="138" customWidth="1"/>
    <col min="3606" max="3606" width="7.5546875" style="138" customWidth="1"/>
    <col min="3607" max="3840" width="8.88671875" style="138"/>
    <col min="3841" max="3841" width="13.5546875" style="138" customWidth="1"/>
    <col min="3842" max="3853" width="8.44140625" style="138" customWidth="1"/>
    <col min="3854" max="3854" width="13.5546875" style="138" customWidth="1"/>
    <col min="3855" max="3856" width="8.33203125" style="138" customWidth="1"/>
    <col min="3857" max="3857" width="7.5546875" style="138" customWidth="1"/>
    <col min="3858" max="3858" width="6.5546875" style="138" customWidth="1"/>
    <col min="3859" max="3859" width="13.5546875" style="138" customWidth="1"/>
    <col min="3860" max="3861" width="8.33203125" style="138" customWidth="1"/>
    <col min="3862" max="3862" width="7.5546875" style="138" customWidth="1"/>
    <col min="3863" max="4096" width="8.88671875" style="138"/>
    <col min="4097" max="4097" width="13.5546875" style="138" customWidth="1"/>
    <col min="4098" max="4109" width="8.44140625" style="138" customWidth="1"/>
    <col min="4110" max="4110" width="13.5546875" style="138" customWidth="1"/>
    <col min="4111" max="4112" width="8.33203125" style="138" customWidth="1"/>
    <col min="4113" max="4113" width="7.5546875" style="138" customWidth="1"/>
    <col min="4114" max="4114" width="6.5546875" style="138" customWidth="1"/>
    <col min="4115" max="4115" width="13.5546875" style="138" customWidth="1"/>
    <col min="4116" max="4117" width="8.33203125" style="138" customWidth="1"/>
    <col min="4118" max="4118" width="7.5546875" style="138" customWidth="1"/>
    <col min="4119" max="4352" width="8.88671875" style="138"/>
    <col min="4353" max="4353" width="13.5546875" style="138" customWidth="1"/>
    <col min="4354" max="4365" width="8.44140625" style="138" customWidth="1"/>
    <col min="4366" max="4366" width="13.5546875" style="138" customWidth="1"/>
    <col min="4367" max="4368" width="8.33203125" style="138" customWidth="1"/>
    <col min="4369" max="4369" width="7.5546875" style="138" customWidth="1"/>
    <col min="4370" max="4370" width="6.5546875" style="138" customWidth="1"/>
    <col min="4371" max="4371" width="13.5546875" style="138" customWidth="1"/>
    <col min="4372" max="4373" width="8.33203125" style="138" customWidth="1"/>
    <col min="4374" max="4374" width="7.5546875" style="138" customWidth="1"/>
    <col min="4375" max="4608" width="8.88671875" style="138"/>
    <col min="4609" max="4609" width="13.5546875" style="138" customWidth="1"/>
    <col min="4610" max="4621" width="8.44140625" style="138" customWidth="1"/>
    <col min="4622" max="4622" width="13.5546875" style="138" customWidth="1"/>
    <col min="4623" max="4624" width="8.33203125" style="138" customWidth="1"/>
    <col min="4625" max="4625" width="7.5546875" style="138" customWidth="1"/>
    <col min="4626" max="4626" width="6.5546875" style="138" customWidth="1"/>
    <col min="4627" max="4627" width="13.5546875" style="138" customWidth="1"/>
    <col min="4628" max="4629" width="8.33203125" style="138" customWidth="1"/>
    <col min="4630" max="4630" width="7.5546875" style="138" customWidth="1"/>
    <col min="4631" max="4864" width="8.88671875" style="138"/>
    <col min="4865" max="4865" width="13.5546875" style="138" customWidth="1"/>
    <col min="4866" max="4877" width="8.44140625" style="138" customWidth="1"/>
    <col min="4878" max="4878" width="13.5546875" style="138" customWidth="1"/>
    <col min="4879" max="4880" width="8.33203125" style="138" customWidth="1"/>
    <col min="4881" max="4881" width="7.5546875" style="138" customWidth="1"/>
    <col min="4882" max="4882" width="6.5546875" style="138" customWidth="1"/>
    <col min="4883" max="4883" width="13.5546875" style="138" customWidth="1"/>
    <col min="4884" max="4885" width="8.33203125" style="138" customWidth="1"/>
    <col min="4886" max="4886" width="7.5546875" style="138" customWidth="1"/>
    <col min="4887" max="5120" width="8.88671875" style="138"/>
    <col min="5121" max="5121" width="13.5546875" style="138" customWidth="1"/>
    <col min="5122" max="5133" width="8.44140625" style="138" customWidth="1"/>
    <col min="5134" max="5134" width="13.5546875" style="138" customWidth="1"/>
    <col min="5135" max="5136" width="8.33203125" style="138" customWidth="1"/>
    <col min="5137" max="5137" width="7.5546875" style="138" customWidth="1"/>
    <col min="5138" max="5138" width="6.5546875" style="138" customWidth="1"/>
    <col min="5139" max="5139" width="13.5546875" style="138" customWidth="1"/>
    <col min="5140" max="5141" width="8.33203125" style="138" customWidth="1"/>
    <col min="5142" max="5142" width="7.5546875" style="138" customWidth="1"/>
    <col min="5143" max="5376" width="8.88671875" style="138"/>
    <col min="5377" max="5377" width="13.5546875" style="138" customWidth="1"/>
    <col min="5378" max="5389" width="8.44140625" style="138" customWidth="1"/>
    <col min="5390" max="5390" width="13.5546875" style="138" customWidth="1"/>
    <col min="5391" max="5392" width="8.33203125" style="138" customWidth="1"/>
    <col min="5393" max="5393" width="7.5546875" style="138" customWidth="1"/>
    <col min="5394" max="5394" width="6.5546875" style="138" customWidth="1"/>
    <col min="5395" max="5395" width="13.5546875" style="138" customWidth="1"/>
    <col min="5396" max="5397" width="8.33203125" style="138" customWidth="1"/>
    <col min="5398" max="5398" width="7.5546875" style="138" customWidth="1"/>
    <col min="5399" max="5632" width="8.88671875" style="138"/>
    <col min="5633" max="5633" width="13.5546875" style="138" customWidth="1"/>
    <col min="5634" max="5645" width="8.44140625" style="138" customWidth="1"/>
    <col min="5646" max="5646" width="13.5546875" style="138" customWidth="1"/>
    <col min="5647" max="5648" width="8.33203125" style="138" customWidth="1"/>
    <col min="5649" max="5649" width="7.5546875" style="138" customWidth="1"/>
    <col min="5650" max="5650" width="6.5546875" style="138" customWidth="1"/>
    <col min="5651" max="5651" width="13.5546875" style="138" customWidth="1"/>
    <col min="5652" max="5653" width="8.33203125" style="138" customWidth="1"/>
    <col min="5654" max="5654" width="7.5546875" style="138" customWidth="1"/>
    <col min="5655" max="5888" width="8.88671875" style="138"/>
    <col min="5889" max="5889" width="13.5546875" style="138" customWidth="1"/>
    <col min="5890" max="5901" width="8.44140625" style="138" customWidth="1"/>
    <col min="5902" max="5902" width="13.5546875" style="138" customWidth="1"/>
    <col min="5903" max="5904" width="8.33203125" style="138" customWidth="1"/>
    <col min="5905" max="5905" width="7.5546875" style="138" customWidth="1"/>
    <col min="5906" max="5906" width="6.5546875" style="138" customWidth="1"/>
    <col min="5907" max="5907" width="13.5546875" style="138" customWidth="1"/>
    <col min="5908" max="5909" width="8.33203125" style="138" customWidth="1"/>
    <col min="5910" max="5910" width="7.5546875" style="138" customWidth="1"/>
    <col min="5911" max="6144" width="8.88671875" style="138"/>
    <col min="6145" max="6145" width="13.5546875" style="138" customWidth="1"/>
    <col min="6146" max="6157" width="8.44140625" style="138" customWidth="1"/>
    <col min="6158" max="6158" width="13.5546875" style="138" customWidth="1"/>
    <col min="6159" max="6160" width="8.33203125" style="138" customWidth="1"/>
    <col min="6161" max="6161" width="7.5546875" style="138" customWidth="1"/>
    <col min="6162" max="6162" width="6.5546875" style="138" customWidth="1"/>
    <col min="6163" max="6163" width="13.5546875" style="138" customWidth="1"/>
    <col min="6164" max="6165" width="8.33203125" style="138" customWidth="1"/>
    <col min="6166" max="6166" width="7.5546875" style="138" customWidth="1"/>
    <col min="6167" max="6400" width="8.88671875" style="138"/>
    <col min="6401" max="6401" width="13.5546875" style="138" customWidth="1"/>
    <col min="6402" max="6413" width="8.44140625" style="138" customWidth="1"/>
    <col min="6414" max="6414" width="13.5546875" style="138" customWidth="1"/>
    <col min="6415" max="6416" width="8.33203125" style="138" customWidth="1"/>
    <col min="6417" max="6417" width="7.5546875" style="138" customWidth="1"/>
    <col min="6418" max="6418" width="6.5546875" style="138" customWidth="1"/>
    <col min="6419" max="6419" width="13.5546875" style="138" customWidth="1"/>
    <col min="6420" max="6421" width="8.33203125" style="138" customWidth="1"/>
    <col min="6422" max="6422" width="7.5546875" style="138" customWidth="1"/>
    <col min="6423" max="6656" width="8.88671875" style="138"/>
    <col min="6657" max="6657" width="13.5546875" style="138" customWidth="1"/>
    <col min="6658" max="6669" width="8.44140625" style="138" customWidth="1"/>
    <col min="6670" max="6670" width="13.5546875" style="138" customWidth="1"/>
    <col min="6671" max="6672" width="8.33203125" style="138" customWidth="1"/>
    <col min="6673" max="6673" width="7.5546875" style="138" customWidth="1"/>
    <col min="6674" max="6674" width="6.5546875" style="138" customWidth="1"/>
    <col min="6675" max="6675" width="13.5546875" style="138" customWidth="1"/>
    <col min="6676" max="6677" width="8.33203125" style="138" customWidth="1"/>
    <col min="6678" max="6678" width="7.5546875" style="138" customWidth="1"/>
    <col min="6679" max="6912" width="8.88671875" style="138"/>
    <col min="6913" max="6913" width="13.5546875" style="138" customWidth="1"/>
    <col min="6914" max="6925" width="8.44140625" style="138" customWidth="1"/>
    <col min="6926" max="6926" width="13.5546875" style="138" customWidth="1"/>
    <col min="6927" max="6928" width="8.33203125" style="138" customWidth="1"/>
    <col min="6929" max="6929" width="7.5546875" style="138" customWidth="1"/>
    <col min="6930" max="6930" width="6.5546875" style="138" customWidth="1"/>
    <col min="6931" max="6931" width="13.5546875" style="138" customWidth="1"/>
    <col min="6932" max="6933" width="8.33203125" style="138" customWidth="1"/>
    <col min="6934" max="6934" width="7.5546875" style="138" customWidth="1"/>
    <col min="6935" max="7168" width="8.88671875" style="138"/>
    <col min="7169" max="7169" width="13.5546875" style="138" customWidth="1"/>
    <col min="7170" max="7181" width="8.44140625" style="138" customWidth="1"/>
    <col min="7182" max="7182" width="13.5546875" style="138" customWidth="1"/>
    <col min="7183" max="7184" width="8.33203125" style="138" customWidth="1"/>
    <col min="7185" max="7185" width="7.5546875" style="138" customWidth="1"/>
    <col min="7186" max="7186" width="6.5546875" style="138" customWidth="1"/>
    <col min="7187" max="7187" width="13.5546875" style="138" customWidth="1"/>
    <col min="7188" max="7189" width="8.33203125" style="138" customWidth="1"/>
    <col min="7190" max="7190" width="7.5546875" style="138" customWidth="1"/>
    <col min="7191" max="7424" width="8.88671875" style="138"/>
    <col min="7425" max="7425" width="13.5546875" style="138" customWidth="1"/>
    <col min="7426" max="7437" width="8.44140625" style="138" customWidth="1"/>
    <col min="7438" max="7438" width="13.5546875" style="138" customWidth="1"/>
    <col min="7439" max="7440" width="8.33203125" style="138" customWidth="1"/>
    <col min="7441" max="7441" width="7.5546875" style="138" customWidth="1"/>
    <col min="7442" max="7442" width="6.5546875" style="138" customWidth="1"/>
    <col min="7443" max="7443" width="13.5546875" style="138" customWidth="1"/>
    <col min="7444" max="7445" width="8.33203125" style="138" customWidth="1"/>
    <col min="7446" max="7446" width="7.5546875" style="138" customWidth="1"/>
    <col min="7447" max="7680" width="8.88671875" style="138"/>
    <col min="7681" max="7681" width="13.5546875" style="138" customWidth="1"/>
    <col min="7682" max="7693" width="8.44140625" style="138" customWidth="1"/>
    <col min="7694" max="7694" width="13.5546875" style="138" customWidth="1"/>
    <col min="7695" max="7696" width="8.33203125" style="138" customWidth="1"/>
    <col min="7697" max="7697" width="7.5546875" style="138" customWidth="1"/>
    <col min="7698" max="7698" width="6.5546875" style="138" customWidth="1"/>
    <col min="7699" max="7699" width="13.5546875" style="138" customWidth="1"/>
    <col min="7700" max="7701" width="8.33203125" style="138" customWidth="1"/>
    <col min="7702" max="7702" width="7.5546875" style="138" customWidth="1"/>
    <col min="7703" max="7936" width="8.88671875" style="138"/>
    <col min="7937" max="7937" width="13.5546875" style="138" customWidth="1"/>
    <col min="7938" max="7949" width="8.44140625" style="138" customWidth="1"/>
    <col min="7950" max="7950" width="13.5546875" style="138" customWidth="1"/>
    <col min="7951" max="7952" width="8.33203125" style="138" customWidth="1"/>
    <col min="7953" max="7953" width="7.5546875" style="138" customWidth="1"/>
    <col min="7954" max="7954" width="6.5546875" style="138" customWidth="1"/>
    <col min="7955" max="7955" width="13.5546875" style="138" customWidth="1"/>
    <col min="7956" max="7957" width="8.33203125" style="138" customWidth="1"/>
    <col min="7958" max="7958" width="7.5546875" style="138" customWidth="1"/>
    <col min="7959" max="8192" width="8.88671875" style="138"/>
    <col min="8193" max="8193" width="13.5546875" style="138" customWidth="1"/>
    <col min="8194" max="8205" width="8.44140625" style="138" customWidth="1"/>
    <col min="8206" max="8206" width="13.5546875" style="138" customWidth="1"/>
    <col min="8207" max="8208" width="8.33203125" style="138" customWidth="1"/>
    <col min="8209" max="8209" width="7.5546875" style="138" customWidth="1"/>
    <col min="8210" max="8210" width="6.5546875" style="138" customWidth="1"/>
    <col min="8211" max="8211" width="13.5546875" style="138" customWidth="1"/>
    <col min="8212" max="8213" width="8.33203125" style="138" customWidth="1"/>
    <col min="8214" max="8214" width="7.5546875" style="138" customWidth="1"/>
    <col min="8215" max="8448" width="8.88671875" style="138"/>
    <col min="8449" max="8449" width="13.5546875" style="138" customWidth="1"/>
    <col min="8450" max="8461" width="8.44140625" style="138" customWidth="1"/>
    <col min="8462" max="8462" width="13.5546875" style="138" customWidth="1"/>
    <col min="8463" max="8464" width="8.33203125" style="138" customWidth="1"/>
    <col min="8465" max="8465" width="7.5546875" style="138" customWidth="1"/>
    <col min="8466" max="8466" width="6.5546875" style="138" customWidth="1"/>
    <col min="8467" max="8467" width="13.5546875" style="138" customWidth="1"/>
    <col min="8468" max="8469" width="8.33203125" style="138" customWidth="1"/>
    <col min="8470" max="8470" width="7.5546875" style="138" customWidth="1"/>
    <col min="8471" max="8704" width="8.88671875" style="138"/>
    <col min="8705" max="8705" width="13.5546875" style="138" customWidth="1"/>
    <col min="8706" max="8717" width="8.44140625" style="138" customWidth="1"/>
    <col min="8718" max="8718" width="13.5546875" style="138" customWidth="1"/>
    <col min="8719" max="8720" width="8.33203125" style="138" customWidth="1"/>
    <col min="8721" max="8721" width="7.5546875" style="138" customWidth="1"/>
    <col min="8722" max="8722" width="6.5546875" style="138" customWidth="1"/>
    <col min="8723" max="8723" width="13.5546875" style="138" customWidth="1"/>
    <col min="8724" max="8725" width="8.33203125" style="138" customWidth="1"/>
    <col min="8726" max="8726" width="7.5546875" style="138" customWidth="1"/>
    <col min="8727" max="8960" width="8.88671875" style="138"/>
    <col min="8961" max="8961" width="13.5546875" style="138" customWidth="1"/>
    <col min="8962" max="8973" width="8.44140625" style="138" customWidth="1"/>
    <col min="8974" max="8974" width="13.5546875" style="138" customWidth="1"/>
    <col min="8975" max="8976" width="8.33203125" style="138" customWidth="1"/>
    <col min="8977" max="8977" width="7.5546875" style="138" customWidth="1"/>
    <col min="8978" max="8978" width="6.5546875" style="138" customWidth="1"/>
    <col min="8979" max="8979" width="13.5546875" style="138" customWidth="1"/>
    <col min="8980" max="8981" width="8.33203125" style="138" customWidth="1"/>
    <col min="8982" max="8982" width="7.5546875" style="138" customWidth="1"/>
    <col min="8983" max="9216" width="8.88671875" style="138"/>
    <col min="9217" max="9217" width="13.5546875" style="138" customWidth="1"/>
    <col min="9218" max="9229" width="8.44140625" style="138" customWidth="1"/>
    <col min="9230" max="9230" width="13.5546875" style="138" customWidth="1"/>
    <col min="9231" max="9232" width="8.33203125" style="138" customWidth="1"/>
    <col min="9233" max="9233" width="7.5546875" style="138" customWidth="1"/>
    <col min="9234" max="9234" width="6.5546875" style="138" customWidth="1"/>
    <col min="9235" max="9235" width="13.5546875" style="138" customWidth="1"/>
    <col min="9236" max="9237" width="8.33203125" style="138" customWidth="1"/>
    <col min="9238" max="9238" width="7.5546875" style="138" customWidth="1"/>
    <col min="9239" max="9472" width="8.88671875" style="138"/>
    <col min="9473" max="9473" width="13.5546875" style="138" customWidth="1"/>
    <col min="9474" max="9485" width="8.44140625" style="138" customWidth="1"/>
    <col min="9486" max="9486" width="13.5546875" style="138" customWidth="1"/>
    <col min="9487" max="9488" width="8.33203125" style="138" customWidth="1"/>
    <col min="9489" max="9489" width="7.5546875" style="138" customWidth="1"/>
    <col min="9490" max="9490" width="6.5546875" style="138" customWidth="1"/>
    <col min="9491" max="9491" width="13.5546875" style="138" customWidth="1"/>
    <col min="9492" max="9493" width="8.33203125" style="138" customWidth="1"/>
    <col min="9494" max="9494" width="7.5546875" style="138" customWidth="1"/>
    <col min="9495" max="9728" width="8.88671875" style="138"/>
    <col min="9729" max="9729" width="13.5546875" style="138" customWidth="1"/>
    <col min="9730" max="9741" width="8.44140625" style="138" customWidth="1"/>
    <col min="9742" max="9742" width="13.5546875" style="138" customWidth="1"/>
    <col min="9743" max="9744" width="8.33203125" style="138" customWidth="1"/>
    <col min="9745" max="9745" width="7.5546875" style="138" customWidth="1"/>
    <col min="9746" max="9746" width="6.5546875" style="138" customWidth="1"/>
    <col min="9747" max="9747" width="13.5546875" style="138" customWidth="1"/>
    <col min="9748" max="9749" width="8.33203125" style="138" customWidth="1"/>
    <col min="9750" max="9750" width="7.5546875" style="138" customWidth="1"/>
    <col min="9751" max="9984" width="8.88671875" style="138"/>
    <col min="9985" max="9985" width="13.5546875" style="138" customWidth="1"/>
    <col min="9986" max="9997" width="8.44140625" style="138" customWidth="1"/>
    <col min="9998" max="9998" width="13.5546875" style="138" customWidth="1"/>
    <col min="9999" max="10000" width="8.33203125" style="138" customWidth="1"/>
    <col min="10001" max="10001" width="7.5546875" style="138" customWidth="1"/>
    <col min="10002" max="10002" width="6.5546875" style="138" customWidth="1"/>
    <col min="10003" max="10003" width="13.5546875" style="138" customWidth="1"/>
    <col min="10004" max="10005" width="8.33203125" style="138" customWidth="1"/>
    <col min="10006" max="10006" width="7.5546875" style="138" customWidth="1"/>
    <col min="10007" max="10240" width="8.88671875" style="138"/>
    <col min="10241" max="10241" width="13.5546875" style="138" customWidth="1"/>
    <col min="10242" max="10253" width="8.44140625" style="138" customWidth="1"/>
    <col min="10254" max="10254" width="13.5546875" style="138" customWidth="1"/>
    <col min="10255" max="10256" width="8.33203125" style="138" customWidth="1"/>
    <col min="10257" max="10257" width="7.5546875" style="138" customWidth="1"/>
    <col min="10258" max="10258" width="6.5546875" style="138" customWidth="1"/>
    <col min="10259" max="10259" width="13.5546875" style="138" customWidth="1"/>
    <col min="10260" max="10261" width="8.33203125" style="138" customWidth="1"/>
    <col min="10262" max="10262" width="7.5546875" style="138" customWidth="1"/>
    <col min="10263" max="10496" width="8.88671875" style="138"/>
    <col min="10497" max="10497" width="13.5546875" style="138" customWidth="1"/>
    <col min="10498" max="10509" width="8.44140625" style="138" customWidth="1"/>
    <col min="10510" max="10510" width="13.5546875" style="138" customWidth="1"/>
    <col min="10511" max="10512" width="8.33203125" style="138" customWidth="1"/>
    <col min="10513" max="10513" width="7.5546875" style="138" customWidth="1"/>
    <col min="10514" max="10514" width="6.5546875" style="138" customWidth="1"/>
    <col min="10515" max="10515" width="13.5546875" style="138" customWidth="1"/>
    <col min="10516" max="10517" width="8.33203125" style="138" customWidth="1"/>
    <col min="10518" max="10518" width="7.5546875" style="138" customWidth="1"/>
    <col min="10519" max="10752" width="8.88671875" style="138"/>
    <col min="10753" max="10753" width="13.5546875" style="138" customWidth="1"/>
    <col min="10754" max="10765" width="8.44140625" style="138" customWidth="1"/>
    <col min="10766" max="10766" width="13.5546875" style="138" customWidth="1"/>
    <col min="10767" max="10768" width="8.33203125" style="138" customWidth="1"/>
    <col min="10769" max="10769" width="7.5546875" style="138" customWidth="1"/>
    <col min="10770" max="10770" width="6.5546875" style="138" customWidth="1"/>
    <col min="10771" max="10771" width="13.5546875" style="138" customWidth="1"/>
    <col min="10772" max="10773" width="8.33203125" style="138" customWidth="1"/>
    <col min="10774" max="10774" width="7.5546875" style="138" customWidth="1"/>
    <col min="10775" max="11008" width="8.88671875" style="138"/>
    <col min="11009" max="11009" width="13.5546875" style="138" customWidth="1"/>
    <col min="11010" max="11021" width="8.44140625" style="138" customWidth="1"/>
    <col min="11022" max="11022" width="13.5546875" style="138" customWidth="1"/>
    <col min="11023" max="11024" width="8.33203125" style="138" customWidth="1"/>
    <col min="11025" max="11025" width="7.5546875" style="138" customWidth="1"/>
    <col min="11026" max="11026" width="6.5546875" style="138" customWidth="1"/>
    <col min="11027" max="11027" width="13.5546875" style="138" customWidth="1"/>
    <col min="11028" max="11029" width="8.33203125" style="138" customWidth="1"/>
    <col min="11030" max="11030" width="7.5546875" style="138" customWidth="1"/>
    <col min="11031" max="11264" width="8.88671875" style="138"/>
    <col min="11265" max="11265" width="13.5546875" style="138" customWidth="1"/>
    <col min="11266" max="11277" width="8.44140625" style="138" customWidth="1"/>
    <col min="11278" max="11278" width="13.5546875" style="138" customWidth="1"/>
    <col min="11279" max="11280" width="8.33203125" style="138" customWidth="1"/>
    <col min="11281" max="11281" width="7.5546875" style="138" customWidth="1"/>
    <col min="11282" max="11282" width="6.5546875" style="138" customWidth="1"/>
    <col min="11283" max="11283" width="13.5546875" style="138" customWidth="1"/>
    <col min="11284" max="11285" width="8.33203125" style="138" customWidth="1"/>
    <col min="11286" max="11286" width="7.5546875" style="138" customWidth="1"/>
    <col min="11287" max="11520" width="8.88671875" style="138"/>
    <col min="11521" max="11521" width="13.5546875" style="138" customWidth="1"/>
    <col min="11522" max="11533" width="8.44140625" style="138" customWidth="1"/>
    <col min="11534" max="11534" width="13.5546875" style="138" customWidth="1"/>
    <col min="11535" max="11536" width="8.33203125" style="138" customWidth="1"/>
    <col min="11537" max="11537" width="7.5546875" style="138" customWidth="1"/>
    <col min="11538" max="11538" width="6.5546875" style="138" customWidth="1"/>
    <col min="11539" max="11539" width="13.5546875" style="138" customWidth="1"/>
    <col min="11540" max="11541" width="8.33203125" style="138" customWidth="1"/>
    <col min="11542" max="11542" width="7.5546875" style="138" customWidth="1"/>
    <col min="11543" max="11776" width="8.88671875" style="138"/>
    <col min="11777" max="11777" width="13.5546875" style="138" customWidth="1"/>
    <col min="11778" max="11789" width="8.44140625" style="138" customWidth="1"/>
    <col min="11790" max="11790" width="13.5546875" style="138" customWidth="1"/>
    <col min="11791" max="11792" width="8.33203125" style="138" customWidth="1"/>
    <col min="11793" max="11793" width="7.5546875" style="138" customWidth="1"/>
    <col min="11794" max="11794" width="6.5546875" style="138" customWidth="1"/>
    <col min="11795" max="11795" width="13.5546875" style="138" customWidth="1"/>
    <col min="11796" max="11797" width="8.33203125" style="138" customWidth="1"/>
    <col min="11798" max="11798" width="7.5546875" style="138" customWidth="1"/>
    <col min="11799" max="12032" width="8.88671875" style="138"/>
    <col min="12033" max="12033" width="13.5546875" style="138" customWidth="1"/>
    <col min="12034" max="12045" width="8.44140625" style="138" customWidth="1"/>
    <col min="12046" max="12046" width="13.5546875" style="138" customWidth="1"/>
    <col min="12047" max="12048" width="8.33203125" style="138" customWidth="1"/>
    <col min="12049" max="12049" width="7.5546875" style="138" customWidth="1"/>
    <col min="12050" max="12050" width="6.5546875" style="138" customWidth="1"/>
    <col min="12051" max="12051" width="13.5546875" style="138" customWidth="1"/>
    <col min="12052" max="12053" width="8.33203125" style="138" customWidth="1"/>
    <col min="12054" max="12054" width="7.5546875" style="138" customWidth="1"/>
    <col min="12055" max="12288" width="8.88671875" style="138"/>
    <col min="12289" max="12289" width="13.5546875" style="138" customWidth="1"/>
    <col min="12290" max="12301" width="8.44140625" style="138" customWidth="1"/>
    <col min="12302" max="12302" width="13.5546875" style="138" customWidth="1"/>
    <col min="12303" max="12304" width="8.33203125" style="138" customWidth="1"/>
    <col min="12305" max="12305" width="7.5546875" style="138" customWidth="1"/>
    <col min="12306" max="12306" width="6.5546875" style="138" customWidth="1"/>
    <col min="12307" max="12307" width="13.5546875" style="138" customWidth="1"/>
    <col min="12308" max="12309" width="8.33203125" style="138" customWidth="1"/>
    <col min="12310" max="12310" width="7.5546875" style="138" customWidth="1"/>
    <col min="12311" max="12544" width="8.88671875" style="138"/>
    <col min="12545" max="12545" width="13.5546875" style="138" customWidth="1"/>
    <col min="12546" max="12557" width="8.44140625" style="138" customWidth="1"/>
    <col min="12558" max="12558" width="13.5546875" style="138" customWidth="1"/>
    <col min="12559" max="12560" width="8.33203125" style="138" customWidth="1"/>
    <col min="12561" max="12561" width="7.5546875" style="138" customWidth="1"/>
    <col min="12562" max="12562" width="6.5546875" style="138" customWidth="1"/>
    <col min="12563" max="12563" width="13.5546875" style="138" customWidth="1"/>
    <col min="12564" max="12565" width="8.33203125" style="138" customWidth="1"/>
    <col min="12566" max="12566" width="7.5546875" style="138" customWidth="1"/>
    <col min="12567" max="12800" width="8.88671875" style="138"/>
    <col min="12801" max="12801" width="13.5546875" style="138" customWidth="1"/>
    <col min="12802" max="12813" width="8.44140625" style="138" customWidth="1"/>
    <col min="12814" max="12814" width="13.5546875" style="138" customWidth="1"/>
    <col min="12815" max="12816" width="8.33203125" style="138" customWidth="1"/>
    <col min="12817" max="12817" width="7.5546875" style="138" customWidth="1"/>
    <col min="12818" max="12818" width="6.5546875" style="138" customWidth="1"/>
    <col min="12819" max="12819" width="13.5546875" style="138" customWidth="1"/>
    <col min="12820" max="12821" width="8.33203125" style="138" customWidth="1"/>
    <col min="12822" max="12822" width="7.5546875" style="138" customWidth="1"/>
    <col min="12823" max="13056" width="8.88671875" style="138"/>
    <col min="13057" max="13057" width="13.5546875" style="138" customWidth="1"/>
    <col min="13058" max="13069" width="8.44140625" style="138" customWidth="1"/>
    <col min="13070" max="13070" width="13.5546875" style="138" customWidth="1"/>
    <col min="13071" max="13072" width="8.33203125" style="138" customWidth="1"/>
    <col min="13073" max="13073" width="7.5546875" style="138" customWidth="1"/>
    <col min="13074" max="13074" width="6.5546875" style="138" customWidth="1"/>
    <col min="13075" max="13075" width="13.5546875" style="138" customWidth="1"/>
    <col min="13076" max="13077" width="8.33203125" style="138" customWidth="1"/>
    <col min="13078" max="13078" width="7.5546875" style="138" customWidth="1"/>
    <col min="13079" max="13312" width="8.88671875" style="138"/>
    <col min="13313" max="13313" width="13.5546875" style="138" customWidth="1"/>
    <col min="13314" max="13325" width="8.44140625" style="138" customWidth="1"/>
    <col min="13326" max="13326" width="13.5546875" style="138" customWidth="1"/>
    <col min="13327" max="13328" width="8.33203125" style="138" customWidth="1"/>
    <col min="13329" max="13329" width="7.5546875" style="138" customWidth="1"/>
    <col min="13330" max="13330" width="6.5546875" style="138" customWidth="1"/>
    <col min="13331" max="13331" width="13.5546875" style="138" customWidth="1"/>
    <col min="13332" max="13333" width="8.33203125" style="138" customWidth="1"/>
    <col min="13334" max="13334" width="7.5546875" style="138" customWidth="1"/>
    <col min="13335" max="13568" width="8.88671875" style="138"/>
    <col min="13569" max="13569" width="13.5546875" style="138" customWidth="1"/>
    <col min="13570" max="13581" width="8.44140625" style="138" customWidth="1"/>
    <col min="13582" max="13582" width="13.5546875" style="138" customWidth="1"/>
    <col min="13583" max="13584" width="8.33203125" style="138" customWidth="1"/>
    <col min="13585" max="13585" width="7.5546875" style="138" customWidth="1"/>
    <col min="13586" max="13586" width="6.5546875" style="138" customWidth="1"/>
    <col min="13587" max="13587" width="13.5546875" style="138" customWidth="1"/>
    <col min="13588" max="13589" width="8.33203125" style="138" customWidth="1"/>
    <col min="13590" max="13590" width="7.5546875" style="138" customWidth="1"/>
    <col min="13591" max="13824" width="8.88671875" style="138"/>
    <col min="13825" max="13825" width="13.5546875" style="138" customWidth="1"/>
    <col min="13826" max="13837" width="8.44140625" style="138" customWidth="1"/>
    <col min="13838" max="13838" width="13.5546875" style="138" customWidth="1"/>
    <col min="13839" max="13840" width="8.33203125" style="138" customWidth="1"/>
    <col min="13841" max="13841" width="7.5546875" style="138" customWidth="1"/>
    <col min="13842" max="13842" width="6.5546875" style="138" customWidth="1"/>
    <col min="13843" max="13843" width="13.5546875" style="138" customWidth="1"/>
    <col min="13844" max="13845" width="8.33203125" style="138" customWidth="1"/>
    <col min="13846" max="13846" width="7.5546875" style="138" customWidth="1"/>
    <col min="13847" max="14080" width="8.88671875" style="138"/>
    <col min="14081" max="14081" width="13.5546875" style="138" customWidth="1"/>
    <col min="14082" max="14093" width="8.44140625" style="138" customWidth="1"/>
    <col min="14094" max="14094" width="13.5546875" style="138" customWidth="1"/>
    <col min="14095" max="14096" width="8.33203125" style="138" customWidth="1"/>
    <col min="14097" max="14097" width="7.5546875" style="138" customWidth="1"/>
    <col min="14098" max="14098" width="6.5546875" style="138" customWidth="1"/>
    <col min="14099" max="14099" width="13.5546875" style="138" customWidth="1"/>
    <col min="14100" max="14101" width="8.33203125" style="138" customWidth="1"/>
    <col min="14102" max="14102" width="7.5546875" style="138" customWidth="1"/>
    <col min="14103" max="14336" width="8.88671875" style="138"/>
    <col min="14337" max="14337" width="13.5546875" style="138" customWidth="1"/>
    <col min="14338" max="14349" width="8.44140625" style="138" customWidth="1"/>
    <col min="14350" max="14350" width="13.5546875" style="138" customWidth="1"/>
    <col min="14351" max="14352" width="8.33203125" style="138" customWidth="1"/>
    <col min="14353" max="14353" width="7.5546875" style="138" customWidth="1"/>
    <col min="14354" max="14354" width="6.5546875" style="138" customWidth="1"/>
    <col min="14355" max="14355" width="13.5546875" style="138" customWidth="1"/>
    <col min="14356" max="14357" width="8.33203125" style="138" customWidth="1"/>
    <col min="14358" max="14358" width="7.5546875" style="138" customWidth="1"/>
    <col min="14359" max="14592" width="8.88671875" style="138"/>
    <col min="14593" max="14593" width="13.5546875" style="138" customWidth="1"/>
    <col min="14594" max="14605" width="8.44140625" style="138" customWidth="1"/>
    <col min="14606" max="14606" width="13.5546875" style="138" customWidth="1"/>
    <col min="14607" max="14608" width="8.33203125" style="138" customWidth="1"/>
    <col min="14609" max="14609" width="7.5546875" style="138" customWidth="1"/>
    <col min="14610" max="14610" width="6.5546875" style="138" customWidth="1"/>
    <col min="14611" max="14611" width="13.5546875" style="138" customWidth="1"/>
    <col min="14612" max="14613" width="8.33203125" style="138" customWidth="1"/>
    <col min="14614" max="14614" width="7.5546875" style="138" customWidth="1"/>
    <col min="14615" max="14848" width="8.88671875" style="138"/>
    <col min="14849" max="14849" width="13.5546875" style="138" customWidth="1"/>
    <col min="14850" max="14861" width="8.44140625" style="138" customWidth="1"/>
    <col min="14862" max="14862" width="13.5546875" style="138" customWidth="1"/>
    <col min="14863" max="14864" width="8.33203125" style="138" customWidth="1"/>
    <col min="14865" max="14865" width="7.5546875" style="138" customWidth="1"/>
    <col min="14866" max="14866" width="6.5546875" style="138" customWidth="1"/>
    <col min="14867" max="14867" width="13.5546875" style="138" customWidth="1"/>
    <col min="14868" max="14869" width="8.33203125" style="138" customWidth="1"/>
    <col min="14870" max="14870" width="7.5546875" style="138" customWidth="1"/>
    <col min="14871" max="15104" width="8.88671875" style="138"/>
    <col min="15105" max="15105" width="13.5546875" style="138" customWidth="1"/>
    <col min="15106" max="15117" width="8.44140625" style="138" customWidth="1"/>
    <col min="15118" max="15118" width="13.5546875" style="138" customWidth="1"/>
    <col min="15119" max="15120" width="8.33203125" style="138" customWidth="1"/>
    <col min="15121" max="15121" width="7.5546875" style="138" customWidth="1"/>
    <col min="15122" max="15122" width="6.5546875" style="138" customWidth="1"/>
    <col min="15123" max="15123" width="13.5546875" style="138" customWidth="1"/>
    <col min="15124" max="15125" width="8.33203125" style="138" customWidth="1"/>
    <col min="15126" max="15126" width="7.5546875" style="138" customWidth="1"/>
    <col min="15127" max="15360" width="8.88671875" style="138"/>
    <col min="15361" max="15361" width="13.5546875" style="138" customWidth="1"/>
    <col min="15362" max="15373" width="8.44140625" style="138" customWidth="1"/>
    <col min="15374" max="15374" width="13.5546875" style="138" customWidth="1"/>
    <col min="15375" max="15376" width="8.33203125" style="138" customWidth="1"/>
    <col min="15377" max="15377" width="7.5546875" style="138" customWidth="1"/>
    <col min="15378" max="15378" width="6.5546875" style="138" customWidth="1"/>
    <col min="15379" max="15379" width="13.5546875" style="138" customWidth="1"/>
    <col min="15380" max="15381" width="8.33203125" style="138" customWidth="1"/>
    <col min="15382" max="15382" width="7.5546875" style="138" customWidth="1"/>
    <col min="15383" max="15616" width="8.88671875" style="138"/>
    <col min="15617" max="15617" width="13.5546875" style="138" customWidth="1"/>
    <col min="15618" max="15629" width="8.44140625" style="138" customWidth="1"/>
    <col min="15630" max="15630" width="13.5546875" style="138" customWidth="1"/>
    <col min="15631" max="15632" width="8.33203125" style="138" customWidth="1"/>
    <col min="15633" max="15633" width="7.5546875" style="138" customWidth="1"/>
    <col min="15634" max="15634" width="6.5546875" style="138" customWidth="1"/>
    <col min="15635" max="15635" width="13.5546875" style="138" customWidth="1"/>
    <col min="15636" max="15637" width="8.33203125" style="138" customWidth="1"/>
    <col min="15638" max="15638" width="7.5546875" style="138" customWidth="1"/>
    <col min="15639" max="15872" width="8.88671875" style="138"/>
    <col min="15873" max="15873" width="13.5546875" style="138" customWidth="1"/>
    <col min="15874" max="15885" width="8.44140625" style="138" customWidth="1"/>
    <col min="15886" max="15886" width="13.5546875" style="138" customWidth="1"/>
    <col min="15887" max="15888" width="8.33203125" style="138" customWidth="1"/>
    <col min="15889" max="15889" width="7.5546875" style="138" customWidth="1"/>
    <col min="15890" max="15890" width="6.5546875" style="138" customWidth="1"/>
    <col min="15891" max="15891" width="13.5546875" style="138" customWidth="1"/>
    <col min="15892" max="15893" width="8.33203125" style="138" customWidth="1"/>
    <col min="15894" max="15894" width="7.5546875" style="138" customWidth="1"/>
    <col min="15895" max="16128" width="8.88671875" style="138"/>
    <col min="16129" max="16129" width="13.5546875" style="138" customWidth="1"/>
    <col min="16130" max="16141" width="8.44140625" style="138" customWidth="1"/>
    <col min="16142" max="16142" width="13.5546875" style="138" customWidth="1"/>
    <col min="16143" max="16144" width="8.33203125" style="138" customWidth="1"/>
    <col min="16145" max="16145" width="7.5546875" style="138" customWidth="1"/>
    <col min="16146" max="16146" width="6.5546875" style="138" customWidth="1"/>
    <col min="16147" max="16147" width="13.5546875" style="138" customWidth="1"/>
    <col min="16148" max="16149" width="8.33203125" style="138" customWidth="1"/>
    <col min="16150" max="16150" width="7.5546875" style="138" customWidth="1"/>
    <col min="16151" max="16384" width="8.88671875" style="138"/>
  </cols>
  <sheetData>
    <row r="1" spans="1:13" s="137" customFormat="1" ht="51" customHeight="1" thickBot="1">
      <c r="A1" s="308" t="s">
        <v>194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10"/>
    </row>
    <row r="2" spans="1:13" ht="21.95" customHeight="1">
      <c r="A2" s="311"/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</row>
    <row r="3" spans="1:13" ht="30" customHeight="1">
      <c r="A3" s="312" t="s">
        <v>4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</row>
    <row r="4" spans="1:13" ht="24.95" customHeight="1">
      <c r="B4" s="139"/>
      <c r="D4" s="139"/>
      <c r="F4" s="139"/>
      <c r="H4" s="139"/>
      <c r="J4" s="139"/>
      <c r="M4" s="140" t="s">
        <v>195</v>
      </c>
    </row>
    <row r="5" spans="1:13" s="3" customFormat="1" ht="27.75" customHeight="1">
      <c r="A5" s="235" t="s">
        <v>10</v>
      </c>
      <c r="B5" s="235" t="s">
        <v>134</v>
      </c>
      <c r="C5" s="235"/>
      <c r="D5" s="235"/>
      <c r="E5" s="235"/>
      <c r="F5" s="235"/>
      <c r="G5" s="235"/>
      <c r="H5" s="235" t="s">
        <v>5</v>
      </c>
      <c r="I5" s="235"/>
      <c r="J5" s="235"/>
      <c r="K5" s="235"/>
      <c r="L5" s="235"/>
      <c r="M5" s="235"/>
    </row>
    <row r="6" spans="1:13" s="3" customFormat="1" ht="27.75" customHeight="1">
      <c r="A6" s="235"/>
      <c r="B6" s="236" t="s">
        <v>22</v>
      </c>
      <c r="C6" s="237"/>
      <c r="D6" s="235" t="s">
        <v>23</v>
      </c>
      <c r="E6" s="235"/>
      <c r="F6" s="235" t="s">
        <v>6</v>
      </c>
      <c r="G6" s="235"/>
      <c r="H6" s="236" t="s">
        <v>22</v>
      </c>
      <c r="I6" s="237"/>
      <c r="J6" s="235" t="s">
        <v>23</v>
      </c>
      <c r="K6" s="235"/>
      <c r="L6" s="235" t="s">
        <v>6</v>
      </c>
      <c r="M6" s="235"/>
    </row>
    <row r="7" spans="1:13" s="3" customFormat="1" ht="27.75" customHeight="1">
      <c r="A7" s="88" t="s">
        <v>0</v>
      </c>
      <c r="B7" s="307">
        <v>32670</v>
      </c>
      <c r="C7" s="307"/>
      <c r="D7" s="307">
        <v>31760</v>
      </c>
      <c r="E7" s="307"/>
      <c r="F7" s="238">
        <f>(D7-B7)/B7</f>
        <v>-2.7854300581573309E-2</v>
      </c>
      <c r="G7" s="238"/>
      <c r="H7" s="307">
        <v>94447</v>
      </c>
      <c r="I7" s="307"/>
      <c r="J7" s="307">
        <v>98034</v>
      </c>
      <c r="K7" s="307"/>
      <c r="L7" s="238">
        <f>(J7-H7)/H7</f>
        <v>3.7978972333689798E-2</v>
      </c>
      <c r="M7" s="238"/>
    </row>
    <row r="8" spans="1:13" s="3" customFormat="1" ht="27.75" customHeight="1">
      <c r="A8" s="88" t="s">
        <v>7</v>
      </c>
      <c r="B8" s="307">
        <v>1493</v>
      </c>
      <c r="C8" s="307"/>
      <c r="D8" s="307">
        <v>1197</v>
      </c>
      <c r="E8" s="307"/>
      <c r="F8" s="238">
        <f>(D8-B8)/B8</f>
        <v>-0.19825853985264569</v>
      </c>
      <c r="G8" s="238"/>
      <c r="H8" s="307">
        <v>4640</v>
      </c>
      <c r="I8" s="307"/>
      <c r="J8" s="307">
        <v>3825</v>
      </c>
      <c r="K8" s="307"/>
      <c r="L8" s="238">
        <f>(J8-H8)/H8</f>
        <v>-0.17564655172413793</v>
      </c>
      <c r="M8" s="238"/>
    </row>
    <row r="9" spans="1:13" s="3" customFormat="1" ht="27.75" customHeight="1">
      <c r="A9" s="88" t="s">
        <v>2</v>
      </c>
      <c r="B9" s="307">
        <v>11034</v>
      </c>
      <c r="C9" s="307"/>
      <c r="D9" s="307">
        <v>13686</v>
      </c>
      <c r="E9" s="307"/>
      <c r="F9" s="238">
        <f>(D9-B9)/B9</f>
        <v>0.24034801522566612</v>
      </c>
      <c r="G9" s="238"/>
      <c r="H9" s="307">
        <v>34801</v>
      </c>
      <c r="I9" s="307"/>
      <c r="J9" s="307">
        <v>39983</v>
      </c>
      <c r="K9" s="307"/>
      <c r="L9" s="238">
        <f>(J9-H9)/H9</f>
        <v>0.14890376713312836</v>
      </c>
      <c r="M9" s="238"/>
    </row>
    <row r="10" spans="1:13" s="3" customFormat="1" ht="27.75" customHeight="1">
      <c r="A10" s="88" t="s">
        <v>3</v>
      </c>
      <c r="B10" s="307">
        <v>27554</v>
      </c>
      <c r="C10" s="307"/>
      <c r="D10" s="307">
        <v>25185</v>
      </c>
      <c r="E10" s="307"/>
      <c r="F10" s="238">
        <f>(D10-B10)/B10</f>
        <v>-8.5976627712854761E-2</v>
      </c>
      <c r="G10" s="238"/>
      <c r="H10" s="307">
        <v>74911</v>
      </c>
      <c r="I10" s="307"/>
      <c r="J10" s="307">
        <v>73317</v>
      </c>
      <c r="K10" s="307"/>
      <c r="L10" s="238">
        <f>(J10-H10)/H10</f>
        <v>-2.1278583919584575E-2</v>
      </c>
      <c r="M10" s="238"/>
    </row>
    <row r="11" spans="1:13" s="3" customFormat="1" ht="27.75" customHeight="1">
      <c r="A11" s="5" t="s">
        <v>196</v>
      </c>
      <c r="B11" s="240">
        <f>SUM(B7:B10)</f>
        <v>72751</v>
      </c>
      <c r="C11" s="240"/>
      <c r="D11" s="240">
        <f>SUM(D7:D10)</f>
        <v>71828</v>
      </c>
      <c r="E11" s="240"/>
      <c r="F11" s="239">
        <f>(D11-B11)/B11</f>
        <v>-1.2687110830091683E-2</v>
      </c>
      <c r="G11" s="239"/>
      <c r="H11" s="240">
        <f>SUM(H7:H10)</f>
        <v>208799</v>
      </c>
      <c r="I11" s="240">
        <f>SUM(I7:I10)</f>
        <v>0</v>
      </c>
      <c r="J11" s="240">
        <f>SUM(J7:J10)</f>
        <v>215159</v>
      </c>
      <c r="K11" s="240">
        <f>SUM(K7:K10)</f>
        <v>0</v>
      </c>
      <c r="L11" s="239">
        <f>(J11-H11)/H11</f>
        <v>3.0459915995766262E-2</v>
      </c>
      <c r="M11" s="239"/>
    </row>
    <row r="12" spans="1:13" ht="27.75" customHeight="1">
      <c r="A12" s="313"/>
      <c r="B12" s="313"/>
      <c r="C12" s="313"/>
      <c r="D12" s="313"/>
      <c r="E12" s="313"/>
      <c r="F12" s="313"/>
      <c r="G12" s="313"/>
      <c r="H12" s="313"/>
      <c r="I12" s="313"/>
      <c r="J12" s="313"/>
      <c r="K12" s="313"/>
      <c r="L12" s="313"/>
      <c r="M12" s="313"/>
    </row>
    <row r="13" spans="1:13" s="141" customFormat="1" ht="27.75" customHeight="1">
      <c r="A13" s="314" t="s">
        <v>15</v>
      </c>
      <c r="B13" s="314"/>
      <c r="C13" s="314"/>
      <c r="D13" s="314"/>
      <c r="E13" s="314"/>
      <c r="F13" s="314"/>
      <c r="G13" s="314"/>
      <c r="H13" s="314"/>
      <c r="I13" s="314"/>
      <c r="J13" s="314"/>
      <c r="K13" s="314"/>
      <c r="L13" s="314"/>
      <c r="M13" s="314"/>
    </row>
    <row r="14" spans="1:13" s="3" customFormat="1" ht="27.75" customHeight="1">
      <c r="A14" s="315" t="s">
        <v>197</v>
      </c>
      <c r="B14" s="315" t="s">
        <v>134</v>
      </c>
      <c r="C14" s="315"/>
      <c r="D14" s="315"/>
      <c r="E14" s="315"/>
      <c r="F14" s="315"/>
      <c r="G14" s="315"/>
      <c r="H14" s="315" t="s">
        <v>5</v>
      </c>
      <c r="I14" s="315"/>
      <c r="J14" s="315"/>
      <c r="K14" s="315"/>
      <c r="L14" s="315"/>
      <c r="M14" s="315"/>
    </row>
    <row r="15" spans="1:13" s="3" customFormat="1" ht="27.75" customHeight="1">
      <c r="A15" s="315"/>
      <c r="B15" s="315" t="s">
        <v>22</v>
      </c>
      <c r="C15" s="315"/>
      <c r="D15" s="315" t="s">
        <v>23</v>
      </c>
      <c r="E15" s="315"/>
      <c r="F15" s="315"/>
      <c r="G15" s="315"/>
      <c r="H15" s="315" t="s">
        <v>22</v>
      </c>
      <c r="I15" s="315"/>
      <c r="J15" s="315" t="s">
        <v>23</v>
      </c>
      <c r="K15" s="315"/>
      <c r="L15" s="315"/>
      <c r="M15" s="315"/>
    </row>
    <row r="16" spans="1:13" s="3" customFormat="1" ht="27.75" customHeight="1">
      <c r="A16" s="315"/>
      <c r="B16" s="142" t="s">
        <v>17</v>
      </c>
      <c r="C16" s="142" t="s">
        <v>18</v>
      </c>
      <c r="D16" s="142" t="s">
        <v>17</v>
      </c>
      <c r="E16" s="142" t="s">
        <v>6</v>
      </c>
      <c r="F16" s="142" t="s">
        <v>18</v>
      </c>
      <c r="G16" s="142" t="s">
        <v>6</v>
      </c>
      <c r="H16" s="142" t="s">
        <v>17</v>
      </c>
      <c r="I16" s="142" t="s">
        <v>18</v>
      </c>
      <c r="J16" s="142" t="s">
        <v>17</v>
      </c>
      <c r="K16" s="142" t="s">
        <v>6</v>
      </c>
      <c r="L16" s="142" t="s">
        <v>18</v>
      </c>
      <c r="M16" s="142" t="s">
        <v>6</v>
      </c>
    </row>
    <row r="17" spans="1:14" s="3" customFormat="1" ht="27.75" customHeight="1">
      <c r="A17" s="245" t="s">
        <v>19</v>
      </c>
      <c r="B17" s="143">
        <v>24682</v>
      </c>
      <c r="C17" s="143">
        <v>7988</v>
      </c>
      <c r="D17" s="144">
        <v>23614</v>
      </c>
      <c r="E17" s="6">
        <f>(D17-B17)/B17</f>
        <v>-4.3270399481403453E-2</v>
      </c>
      <c r="F17" s="144">
        <v>8146</v>
      </c>
      <c r="G17" s="145">
        <f>(F17-C17)/C17</f>
        <v>1.9779669504256383E-2</v>
      </c>
      <c r="H17" s="143">
        <v>70925</v>
      </c>
      <c r="I17" s="143">
        <v>23522</v>
      </c>
      <c r="J17" s="144">
        <v>73480</v>
      </c>
      <c r="K17" s="6">
        <f>(J17-H17)/H17</f>
        <v>3.6023968981318294E-2</v>
      </c>
      <c r="L17" s="144">
        <v>24554</v>
      </c>
      <c r="M17" s="145">
        <f>(L17-I17)/I17</f>
        <v>4.3873820253379818E-2</v>
      </c>
    </row>
    <row r="18" spans="1:14" s="3" customFormat="1" ht="27.75" customHeight="1">
      <c r="A18" s="245"/>
      <c r="B18" s="6">
        <f>B17/(B17+C17)</f>
        <v>0.75549433731251914</v>
      </c>
      <c r="C18" s="6">
        <f>C17/(B17+C17)</f>
        <v>0.24450566268748086</v>
      </c>
      <c r="D18" s="6">
        <f>D17/(F17+D17)</f>
        <v>0.74351385390428215</v>
      </c>
      <c r="E18" s="6"/>
      <c r="F18" s="6">
        <f>F17/(D17+F17)</f>
        <v>0.2564861460957179</v>
      </c>
      <c r="G18" s="145"/>
      <c r="H18" s="6">
        <f>H17/(H17+I17)</f>
        <v>0.75095026840450196</v>
      </c>
      <c r="I18" s="6">
        <f>I17/(H17+I17)</f>
        <v>0.24904973159549801</v>
      </c>
      <c r="J18" s="6">
        <f>J17/(L17+J17)</f>
        <v>0.74953587530856647</v>
      </c>
      <c r="K18" s="6"/>
      <c r="L18" s="6">
        <f>L17/(J17+L17)</f>
        <v>0.25046412469143359</v>
      </c>
      <c r="M18" s="145"/>
    </row>
    <row r="19" spans="1:14" s="3" customFormat="1" ht="27.75" customHeight="1">
      <c r="A19" s="245" t="s">
        <v>198</v>
      </c>
      <c r="B19" s="143">
        <v>1427</v>
      </c>
      <c r="C19" s="143">
        <v>66</v>
      </c>
      <c r="D19" s="146">
        <v>1138</v>
      </c>
      <c r="E19" s="6">
        <f>(D19-B19)/B19</f>
        <v>-0.20252277505255781</v>
      </c>
      <c r="F19" s="147">
        <v>59</v>
      </c>
      <c r="G19" s="145">
        <f>(F19-C19)/C19</f>
        <v>-0.10606060606060606</v>
      </c>
      <c r="H19" s="143">
        <v>4452</v>
      </c>
      <c r="I19" s="143">
        <v>188</v>
      </c>
      <c r="J19" s="146">
        <v>3622</v>
      </c>
      <c r="K19" s="6">
        <f>(J19-H19)/H19</f>
        <v>-0.18643306379155436</v>
      </c>
      <c r="L19" s="147">
        <v>203</v>
      </c>
      <c r="M19" s="145">
        <f>(L19-I19)/I19</f>
        <v>7.9787234042553196E-2</v>
      </c>
    </row>
    <row r="20" spans="1:14" s="3" customFormat="1" ht="27.75" customHeight="1">
      <c r="A20" s="245"/>
      <c r="B20" s="6">
        <f>B19/(B19+C19)</f>
        <v>0.95579370395177499</v>
      </c>
      <c r="C20" s="6">
        <f>C19/(B19+C19)</f>
        <v>4.4206296048225048E-2</v>
      </c>
      <c r="D20" s="6">
        <f>D19/(F19+D19)</f>
        <v>0.95071010860484539</v>
      </c>
      <c r="E20" s="6"/>
      <c r="F20" s="6">
        <f>F19/(D19+F19)</f>
        <v>4.928989139515455E-2</v>
      </c>
      <c r="G20" s="145"/>
      <c r="H20" s="6">
        <f>H19/(H19+I19)</f>
        <v>0.95948275862068966</v>
      </c>
      <c r="I20" s="6">
        <f>I19/(H19+I19)</f>
        <v>4.0517241379310343E-2</v>
      </c>
      <c r="J20" s="6">
        <f>J19/(L19+J19)</f>
        <v>0.94692810457516341</v>
      </c>
      <c r="K20" s="6"/>
      <c r="L20" s="6">
        <f>L19/(J19+L19)</f>
        <v>5.3071895424836604E-2</v>
      </c>
      <c r="M20" s="145"/>
    </row>
    <row r="21" spans="1:14" s="3" customFormat="1" ht="27.75" customHeight="1">
      <c r="A21" s="245" t="s">
        <v>2</v>
      </c>
      <c r="B21" s="143">
        <v>10173</v>
      </c>
      <c r="C21" s="143">
        <v>861</v>
      </c>
      <c r="D21" s="146">
        <v>12525</v>
      </c>
      <c r="E21" s="6">
        <f>(D21-B21)/B21</f>
        <v>0.23120023591860808</v>
      </c>
      <c r="F21" s="147">
        <v>1161</v>
      </c>
      <c r="G21" s="145">
        <f>(F21-C21)/C21</f>
        <v>0.34843205574912894</v>
      </c>
      <c r="H21" s="143">
        <v>32201</v>
      </c>
      <c r="I21" s="143">
        <v>2600</v>
      </c>
      <c r="J21" s="146">
        <v>36997</v>
      </c>
      <c r="K21" s="6">
        <f>(J21-H21)/H21</f>
        <v>0.14893947392938109</v>
      </c>
      <c r="L21" s="147">
        <v>2986</v>
      </c>
      <c r="M21" s="145">
        <f>(L21-I21)/I21</f>
        <v>0.14846153846153845</v>
      </c>
    </row>
    <row r="22" spans="1:14" s="3" customFormat="1" ht="27.75" customHeight="1">
      <c r="A22" s="245"/>
      <c r="B22" s="6">
        <f>B21/(B21+C21)</f>
        <v>0.92196846112017405</v>
      </c>
      <c r="C22" s="6">
        <f>C21/(B21+C21)</f>
        <v>7.8031538879825987E-2</v>
      </c>
      <c r="D22" s="6">
        <f>D21/(F21+D21)</f>
        <v>0.91516878562034198</v>
      </c>
      <c r="E22" s="6"/>
      <c r="F22" s="6">
        <f>F21/(D21+F21)</f>
        <v>8.4831214379658043E-2</v>
      </c>
      <c r="G22" s="145"/>
      <c r="H22" s="6">
        <f>H21/(H21+I21)</f>
        <v>0.92528950317519609</v>
      </c>
      <c r="I22" s="6">
        <f>I21/(H21+I21)</f>
        <v>7.4710496824803879E-2</v>
      </c>
      <c r="J22" s="6">
        <f>J21/(L21+J21)</f>
        <v>0.92531826026061081</v>
      </c>
      <c r="K22" s="6"/>
      <c r="L22" s="6">
        <f>L21/(J21+L21)</f>
        <v>7.4681739739389241E-2</v>
      </c>
      <c r="M22" s="145"/>
    </row>
    <row r="23" spans="1:14" s="3" customFormat="1" ht="27.75" customHeight="1">
      <c r="A23" s="245" t="s">
        <v>3</v>
      </c>
      <c r="B23" s="143">
        <v>22438</v>
      </c>
      <c r="C23" s="143">
        <v>5116</v>
      </c>
      <c r="D23" s="146">
        <v>20265</v>
      </c>
      <c r="E23" s="6">
        <f>(D23-B23)/B23</f>
        <v>-9.6844638559586416E-2</v>
      </c>
      <c r="F23" s="147">
        <v>4920</v>
      </c>
      <c r="G23" s="145">
        <f>(F23-C23)/C23</f>
        <v>-3.8311180609851447E-2</v>
      </c>
      <c r="H23" s="143">
        <v>59980</v>
      </c>
      <c r="I23" s="143">
        <v>14931</v>
      </c>
      <c r="J23" s="146">
        <v>58958</v>
      </c>
      <c r="K23" s="6">
        <f>(J23-H23)/H23</f>
        <v>-1.7039013004334778E-2</v>
      </c>
      <c r="L23" s="147">
        <v>14359</v>
      </c>
      <c r="M23" s="145">
        <f>(L23-I23)/I23</f>
        <v>-3.8309557296899069E-2</v>
      </c>
    </row>
    <row r="24" spans="1:14" s="3" customFormat="1" ht="27.75" customHeight="1" thickBot="1">
      <c r="A24" s="246"/>
      <c r="B24" s="7">
        <f>B23/(B23+C23)</f>
        <v>0.81432822820643103</v>
      </c>
      <c r="C24" s="7">
        <f>C23/(B23+C23)</f>
        <v>0.185671771793569</v>
      </c>
      <c r="D24" s="7">
        <f>D23/(F23+D23)</f>
        <v>0.80464562239428228</v>
      </c>
      <c r="E24" s="7"/>
      <c r="F24" s="7">
        <f>F23/(D23+F23)</f>
        <v>0.19535437760571769</v>
      </c>
      <c r="G24" s="7"/>
      <c r="H24" s="7">
        <f>H23/(H23+I23)</f>
        <v>0.80068347772690263</v>
      </c>
      <c r="I24" s="7">
        <f>I23/(H23+I23)</f>
        <v>0.1993165222730974</v>
      </c>
      <c r="J24" s="7">
        <f>J23/(L23+J23)</f>
        <v>0.80415183381753208</v>
      </c>
      <c r="K24" s="7"/>
      <c r="L24" s="7">
        <f>L23/(J23+L23)</f>
        <v>0.19584816618246792</v>
      </c>
      <c r="M24" s="7"/>
    </row>
    <row r="25" spans="1:14" s="3" customFormat="1" ht="27.75" customHeight="1" thickTop="1">
      <c r="A25" s="247" t="s">
        <v>8</v>
      </c>
      <c r="B25" s="8">
        <f>SUM(B17,B19,B21,B23)</f>
        <v>58720</v>
      </c>
      <c r="C25" s="8">
        <f>SUM(C17,C19,C21,C23)</f>
        <v>14031</v>
      </c>
      <c r="D25" s="8">
        <f>SUM(D17,D19,D21,D23)</f>
        <v>57542</v>
      </c>
      <c r="E25" s="9">
        <f>(D25-B25)/B25</f>
        <v>-2.0061307901907358E-2</v>
      </c>
      <c r="F25" s="8">
        <f>SUM(F17,F19,F21,F23)</f>
        <v>14286</v>
      </c>
      <c r="G25" s="9">
        <f>(F25-C25)/C25</f>
        <v>1.817404319007911E-2</v>
      </c>
      <c r="H25" s="8">
        <f>SUM(H17,H19,H21,H23)</f>
        <v>167558</v>
      </c>
      <c r="I25" s="8">
        <f>SUM(I17,I19,I21,I23)</f>
        <v>41241</v>
      </c>
      <c r="J25" s="8">
        <f>SUM(J17,J19,J21,J23)</f>
        <v>173057</v>
      </c>
      <c r="K25" s="9">
        <f>(J25-H25)/H25</f>
        <v>3.2818486732952172E-2</v>
      </c>
      <c r="L25" s="8">
        <f>SUM(L17,L19,L21,L23)</f>
        <v>42102</v>
      </c>
      <c r="M25" s="9">
        <f>(L25-I25)/I25</f>
        <v>2.0877282316141704E-2</v>
      </c>
    </row>
    <row r="26" spans="1:14" s="3" customFormat="1" ht="27.75" customHeight="1">
      <c r="A26" s="245"/>
      <c r="B26" s="10">
        <f>B25/(B25+C25)</f>
        <v>0.80713667166087066</v>
      </c>
      <c r="C26" s="10">
        <f>C25/(B25+C25)</f>
        <v>0.19286332833912936</v>
      </c>
      <c r="D26" s="10">
        <f>D25/(F25+D25)</f>
        <v>0.8011082029292198</v>
      </c>
      <c r="E26" s="10"/>
      <c r="F26" s="10">
        <f>F25/(D25+F25)</f>
        <v>0.1988917970707802</v>
      </c>
      <c r="G26" s="10"/>
      <c r="H26" s="10">
        <f>H25/(H25+I25)</f>
        <v>0.80248468622934022</v>
      </c>
      <c r="I26" s="10">
        <f>I25/(H25+I25)</f>
        <v>0.19751531377065981</v>
      </c>
      <c r="J26" s="10">
        <f>J25/(L25+J25)</f>
        <v>0.80432145529585097</v>
      </c>
      <c r="K26" s="10"/>
      <c r="L26" s="10">
        <f>L25/(J25+L25)</f>
        <v>0.19567854470414903</v>
      </c>
      <c r="M26" s="10"/>
    </row>
    <row r="27" spans="1:14">
      <c r="A27"/>
      <c r="B27"/>
      <c r="C27"/>
      <c r="D27"/>
      <c r="E27"/>
      <c r="F27"/>
      <c r="G27"/>
      <c r="N27"/>
    </row>
    <row r="28" spans="1:14">
      <c r="N28"/>
    </row>
    <row r="29" spans="1:14">
      <c r="N29"/>
    </row>
    <row r="30" spans="1:14">
      <c r="N30"/>
    </row>
    <row r="31" spans="1:14">
      <c r="N31"/>
    </row>
    <row r="32" spans="1:14">
      <c r="N32"/>
    </row>
    <row r="33" spans="14:25">
      <c r="N33"/>
    </row>
    <row r="34" spans="14:25">
      <c r="N34"/>
    </row>
    <row r="35" spans="14:25">
      <c r="N35"/>
    </row>
    <row r="36" spans="14:25">
      <c r="N36"/>
    </row>
    <row r="37" spans="14:25">
      <c r="N37"/>
    </row>
    <row r="38" spans="14:25">
      <c r="N38"/>
    </row>
    <row r="39" spans="14:25">
      <c r="N39"/>
    </row>
    <row r="40" spans="14:25">
      <c r="S40"/>
      <c r="T40"/>
      <c r="U40"/>
      <c r="V40"/>
      <c r="W40"/>
      <c r="X40"/>
      <c r="Y40"/>
    </row>
  </sheetData>
  <mergeCells count="56">
    <mergeCell ref="A17:A18"/>
    <mergeCell ref="A19:A20"/>
    <mergeCell ref="A21:A22"/>
    <mergeCell ref="A23:A24"/>
    <mergeCell ref="A25:A26"/>
    <mergeCell ref="A12:M12"/>
    <mergeCell ref="A13:M13"/>
    <mergeCell ref="A14:A16"/>
    <mergeCell ref="B14:G14"/>
    <mergeCell ref="H14:M14"/>
    <mergeCell ref="B15:C15"/>
    <mergeCell ref="D15:G15"/>
    <mergeCell ref="H15:I15"/>
    <mergeCell ref="J15:M15"/>
    <mergeCell ref="D7:E7"/>
    <mergeCell ref="F7:G7"/>
    <mergeCell ref="L11:M11"/>
    <mergeCell ref="B10:C10"/>
    <mergeCell ref="D10:E10"/>
    <mergeCell ref="F10:G10"/>
    <mergeCell ref="H10:I10"/>
    <mergeCell ref="J10:K10"/>
    <mergeCell ref="L10:M10"/>
    <mergeCell ref="B11:C11"/>
    <mergeCell ref="D11:E11"/>
    <mergeCell ref="F11:G11"/>
    <mergeCell ref="H11:I11"/>
    <mergeCell ref="J11:K11"/>
    <mergeCell ref="L9:M9"/>
    <mergeCell ref="B8:C8"/>
    <mergeCell ref="D8:E8"/>
    <mergeCell ref="F8:G8"/>
    <mergeCell ref="H8:I8"/>
    <mergeCell ref="J8:K8"/>
    <mergeCell ref="L8:M8"/>
    <mergeCell ref="B9:C9"/>
    <mergeCell ref="D9:E9"/>
    <mergeCell ref="F9:G9"/>
    <mergeCell ref="H9:I9"/>
    <mergeCell ref="J9:K9"/>
    <mergeCell ref="H7:I7"/>
    <mergeCell ref="J7:K7"/>
    <mergeCell ref="A1:M1"/>
    <mergeCell ref="A2:M2"/>
    <mergeCell ref="A3:M3"/>
    <mergeCell ref="A5:A6"/>
    <mergeCell ref="B5:G5"/>
    <mergeCell ref="H5:M5"/>
    <mergeCell ref="B6:C6"/>
    <mergeCell ref="D6:E6"/>
    <mergeCell ref="F6:G6"/>
    <mergeCell ref="H6:I6"/>
    <mergeCell ref="J6:K6"/>
    <mergeCell ref="L6:M6"/>
    <mergeCell ref="L7:M7"/>
    <mergeCell ref="B7:C7"/>
  </mergeCells>
  <phoneticPr fontId="2" type="noConversion"/>
  <printOptions horizontalCentered="1"/>
  <pageMargins left="0.70866141732283472" right="0.70866141732283472" top="1.1811023622047245" bottom="1.1811023622047245" header="0" footer="0"/>
  <pageSetup paperSize="9" scale="6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9"/>
  <sheetViews>
    <sheetView view="pageBreakPreview" zoomScaleSheetLayoutView="100" workbookViewId="0">
      <selection sqref="A1:G1"/>
    </sheetView>
  </sheetViews>
  <sheetFormatPr defaultRowHeight="16.5"/>
  <cols>
    <col min="1" max="1" width="20.77734375" style="173" customWidth="1"/>
    <col min="2" max="3" width="14.33203125" style="148" customWidth="1"/>
    <col min="4" max="4" width="14.77734375" style="148" customWidth="1"/>
    <col min="5" max="6" width="14.33203125" style="148" customWidth="1"/>
    <col min="7" max="7" width="14.77734375" style="148" customWidth="1"/>
    <col min="8" max="256" width="8.88671875" style="148"/>
    <col min="257" max="257" width="20.77734375" style="148" customWidth="1"/>
    <col min="258" max="259" width="14.33203125" style="148" customWidth="1"/>
    <col min="260" max="260" width="14.77734375" style="148" customWidth="1"/>
    <col min="261" max="262" width="14.33203125" style="148" customWidth="1"/>
    <col min="263" max="263" width="14.77734375" style="148" customWidth="1"/>
    <col min="264" max="512" width="8.88671875" style="148"/>
    <col min="513" max="513" width="20.77734375" style="148" customWidth="1"/>
    <col min="514" max="515" width="14.33203125" style="148" customWidth="1"/>
    <col min="516" max="516" width="14.77734375" style="148" customWidth="1"/>
    <col min="517" max="518" width="14.33203125" style="148" customWidth="1"/>
    <col min="519" max="519" width="14.77734375" style="148" customWidth="1"/>
    <col min="520" max="768" width="8.88671875" style="148"/>
    <col min="769" max="769" width="20.77734375" style="148" customWidth="1"/>
    <col min="770" max="771" width="14.33203125" style="148" customWidth="1"/>
    <col min="772" max="772" width="14.77734375" style="148" customWidth="1"/>
    <col min="773" max="774" width="14.33203125" style="148" customWidth="1"/>
    <col min="775" max="775" width="14.77734375" style="148" customWidth="1"/>
    <col min="776" max="1024" width="8.88671875" style="148"/>
    <col min="1025" max="1025" width="20.77734375" style="148" customWidth="1"/>
    <col min="1026" max="1027" width="14.33203125" style="148" customWidth="1"/>
    <col min="1028" max="1028" width="14.77734375" style="148" customWidth="1"/>
    <col min="1029" max="1030" width="14.33203125" style="148" customWidth="1"/>
    <col min="1031" max="1031" width="14.77734375" style="148" customWidth="1"/>
    <col min="1032" max="1280" width="8.88671875" style="148"/>
    <col min="1281" max="1281" width="20.77734375" style="148" customWidth="1"/>
    <col min="1282" max="1283" width="14.33203125" style="148" customWidth="1"/>
    <col min="1284" max="1284" width="14.77734375" style="148" customWidth="1"/>
    <col min="1285" max="1286" width="14.33203125" style="148" customWidth="1"/>
    <col min="1287" max="1287" width="14.77734375" style="148" customWidth="1"/>
    <col min="1288" max="1536" width="8.88671875" style="148"/>
    <col min="1537" max="1537" width="20.77734375" style="148" customWidth="1"/>
    <col min="1538" max="1539" width="14.33203125" style="148" customWidth="1"/>
    <col min="1540" max="1540" width="14.77734375" style="148" customWidth="1"/>
    <col min="1541" max="1542" width="14.33203125" style="148" customWidth="1"/>
    <col min="1543" max="1543" width="14.77734375" style="148" customWidth="1"/>
    <col min="1544" max="1792" width="8.88671875" style="148"/>
    <col min="1793" max="1793" width="20.77734375" style="148" customWidth="1"/>
    <col min="1794" max="1795" width="14.33203125" style="148" customWidth="1"/>
    <col min="1796" max="1796" width="14.77734375" style="148" customWidth="1"/>
    <col min="1797" max="1798" width="14.33203125" style="148" customWidth="1"/>
    <col min="1799" max="1799" width="14.77734375" style="148" customWidth="1"/>
    <col min="1800" max="2048" width="8.88671875" style="148"/>
    <col min="2049" max="2049" width="20.77734375" style="148" customWidth="1"/>
    <col min="2050" max="2051" width="14.33203125" style="148" customWidth="1"/>
    <col min="2052" max="2052" width="14.77734375" style="148" customWidth="1"/>
    <col min="2053" max="2054" width="14.33203125" style="148" customWidth="1"/>
    <col min="2055" max="2055" width="14.77734375" style="148" customWidth="1"/>
    <col min="2056" max="2304" width="8.88671875" style="148"/>
    <col min="2305" max="2305" width="20.77734375" style="148" customWidth="1"/>
    <col min="2306" max="2307" width="14.33203125" style="148" customWidth="1"/>
    <col min="2308" max="2308" width="14.77734375" style="148" customWidth="1"/>
    <col min="2309" max="2310" width="14.33203125" style="148" customWidth="1"/>
    <col min="2311" max="2311" width="14.77734375" style="148" customWidth="1"/>
    <col min="2312" max="2560" width="8.88671875" style="148"/>
    <col min="2561" max="2561" width="20.77734375" style="148" customWidth="1"/>
    <col min="2562" max="2563" width="14.33203125" style="148" customWidth="1"/>
    <col min="2564" max="2564" width="14.77734375" style="148" customWidth="1"/>
    <col min="2565" max="2566" width="14.33203125" style="148" customWidth="1"/>
    <col min="2567" max="2567" width="14.77734375" style="148" customWidth="1"/>
    <col min="2568" max="2816" width="8.88671875" style="148"/>
    <col min="2817" max="2817" width="20.77734375" style="148" customWidth="1"/>
    <col min="2818" max="2819" width="14.33203125" style="148" customWidth="1"/>
    <col min="2820" max="2820" width="14.77734375" style="148" customWidth="1"/>
    <col min="2821" max="2822" width="14.33203125" style="148" customWidth="1"/>
    <col min="2823" max="2823" width="14.77734375" style="148" customWidth="1"/>
    <col min="2824" max="3072" width="8.88671875" style="148"/>
    <col min="3073" max="3073" width="20.77734375" style="148" customWidth="1"/>
    <col min="3074" max="3075" width="14.33203125" style="148" customWidth="1"/>
    <col min="3076" max="3076" width="14.77734375" style="148" customWidth="1"/>
    <col min="3077" max="3078" width="14.33203125" style="148" customWidth="1"/>
    <col min="3079" max="3079" width="14.77734375" style="148" customWidth="1"/>
    <col min="3080" max="3328" width="8.88671875" style="148"/>
    <col min="3329" max="3329" width="20.77734375" style="148" customWidth="1"/>
    <col min="3330" max="3331" width="14.33203125" style="148" customWidth="1"/>
    <col min="3332" max="3332" width="14.77734375" style="148" customWidth="1"/>
    <col min="3333" max="3334" width="14.33203125" style="148" customWidth="1"/>
    <col min="3335" max="3335" width="14.77734375" style="148" customWidth="1"/>
    <col min="3336" max="3584" width="8.88671875" style="148"/>
    <col min="3585" max="3585" width="20.77734375" style="148" customWidth="1"/>
    <col min="3586" max="3587" width="14.33203125" style="148" customWidth="1"/>
    <col min="3588" max="3588" width="14.77734375" style="148" customWidth="1"/>
    <col min="3589" max="3590" width="14.33203125" style="148" customWidth="1"/>
    <col min="3591" max="3591" width="14.77734375" style="148" customWidth="1"/>
    <col min="3592" max="3840" width="8.88671875" style="148"/>
    <col min="3841" max="3841" width="20.77734375" style="148" customWidth="1"/>
    <col min="3842" max="3843" width="14.33203125" style="148" customWidth="1"/>
    <col min="3844" max="3844" width="14.77734375" style="148" customWidth="1"/>
    <col min="3845" max="3846" width="14.33203125" style="148" customWidth="1"/>
    <col min="3847" max="3847" width="14.77734375" style="148" customWidth="1"/>
    <col min="3848" max="4096" width="8.88671875" style="148"/>
    <col min="4097" max="4097" width="20.77734375" style="148" customWidth="1"/>
    <col min="4098" max="4099" width="14.33203125" style="148" customWidth="1"/>
    <col min="4100" max="4100" width="14.77734375" style="148" customWidth="1"/>
    <col min="4101" max="4102" width="14.33203125" style="148" customWidth="1"/>
    <col min="4103" max="4103" width="14.77734375" style="148" customWidth="1"/>
    <col min="4104" max="4352" width="8.88671875" style="148"/>
    <col min="4353" max="4353" width="20.77734375" style="148" customWidth="1"/>
    <col min="4354" max="4355" width="14.33203125" style="148" customWidth="1"/>
    <col min="4356" max="4356" width="14.77734375" style="148" customWidth="1"/>
    <col min="4357" max="4358" width="14.33203125" style="148" customWidth="1"/>
    <col min="4359" max="4359" width="14.77734375" style="148" customWidth="1"/>
    <col min="4360" max="4608" width="8.88671875" style="148"/>
    <col min="4609" max="4609" width="20.77734375" style="148" customWidth="1"/>
    <col min="4610" max="4611" width="14.33203125" style="148" customWidth="1"/>
    <col min="4612" max="4612" width="14.77734375" style="148" customWidth="1"/>
    <col min="4613" max="4614" width="14.33203125" style="148" customWidth="1"/>
    <col min="4615" max="4615" width="14.77734375" style="148" customWidth="1"/>
    <col min="4616" max="4864" width="8.88671875" style="148"/>
    <col min="4865" max="4865" width="20.77734375" style="148" customWidth="1"/>
    <col min="4866" max="4867" width="14.33203125" style="148" customWidth="1"/>
    <col min="4868" max="4868" width="14.77734375" style="148" customWidth="1"/>
    <col min="4869" max="4870" width="14.33203125" style="148" customWidth="1"/>
    <col min="4871" max="4871" width="14.77734375" style="148" customWidth="1"/>
    <col min="4872" max="5120" width="8.88671875" style="148"/>
    <col min="5121" max="5121" width="20.77734375" style="148" customWidth="1"/>
    <col min="5122" max="5123" width="14.33203125" style="148" customWidth="1"/>
    <col min="5124" max="5124" width="14.77734375" style="148" customWidth="1"/>
    <col min="5125" max="5126" width="14.33203125" style="148" customWidth="1"/>
    <col min="5127" max="5127" width="14.77734375" style="148" customWidth="1"/>
    <col min="5128" max="5376" width="8.88671875" style="148"/>
    <col min="5377" max="5377" width="20.77734375" style="148" customWidth="1"/>
    <col min="5378" max="5379" width="14.33203125" style="148" customWidth="1"/>
    <col min="5380" max="5380" width="14.77734375" style="148" customWidth="1"/>
    <col min="5381" max="5382" width="14.33203125" style="148" customWidth="1"/>
    <col min="5383" max="5383" width="14.77734375" style="148" customWidth="1"/>
    <col min="5384" max="5632" width="8.88671875" style="148"/>
    <col min="5633" max="5633" width="20.77734375" style="148" customWidth="1"/>
    <col min="5634" max="5635" width="14.33203125" style="148" customWidth="1"/>
    <col min="5636" max="5636" width="14.77734375" style="148" customWidth="1"/>
    <col min="5637" max="5638" width="14.33203125" style="148" customWidth="1"/>
    <col min="5639" max="5639" width="14.77734375" style="148" customWidth="1"/>
    <col min="5640" max="5888" width="8.88671875" style="148"/>
    <col min="5889" max="5889" width="20.77734375" style="148" customWidth="1"/>
    <col min="5890" max="5891" width="14.33203125" style="148" customWidth="1"/>
    <col min="5892" max="5892" width="14.77734375" style="148" customWidth="1"/>
    <col min="5893" max="5894" width="14.33203125" style="148" customWidth="1"/>
    <col min="5895" max="5895" width="14.77734375" style="148" customWidth="1"/>
    <col min="5896" max="6144" width="8.88671875" style="148"/>
    <col min="6145" max="6145" width="20.77734375" style="148" customWidth="1"/>
    <col min="6146" max="6147" width="14.33203125" style="148" customWidth="1"/>
    <col min="6148" max="6148" width="14.77734375" style="148" customWidth="1"/>
    <col min="6149" max="6150" width="14.33203125" style="148" customWidth="1"/>
    <col min="6151" max="6151" width="14.77734375" style="148" customWidth="1"/>
    <col min="6152" max="6400" width="8.88671875" style="148"/>
    <col min="6401" max="6401" width="20.77734375" style="148" customWidth="1"/>
    <col min="6402" max="6403" width="14.33203125" style="148" customWidth="1"/>
    <col min="6404" max="6404" width="14.77734375" style="148" customWidth="1"/>
    <col min="6405" max="6406" width="14.33203125" style="148" customWidth="1"/>
    <col min="6407" max="6407" width="14.77734375" style="148" customWidth="1"/>
    <col min="6408" max="6656" width="8.88671875" style="148"/>
    <col min="6657" max="6657" width="20.77734375" style="148" customWidth="1"/>
    <col min="6658" max="6659" width="14.33203125" style="148" customWidth="1"/>
    <col min="6660" max="6660" width="14.77734375" style="148" customWidth="1"/>
    <col min="6661" max="6662" width="14.33203125" style="148" customWidth="1"/>
    <col min="6663" max="6663" width="14.77734375" style="148" customWidth="1"/>
    <col min="6664" max="6912" width="8.88671875" style="148"/>
    <col min="6913" max="6913" width="20.77734375" style="148" customWidth="1"/>
    <col min="6914" max="6915" width="14.33203125" style="148" customWidth="1"/>
    <col min="6916" max="6916" width="14.77734375" style="148" customWidth="1"/>
    <col min="6917" max="6918" width="14.33203125" style="148" customWidth="1"/>
    <col min="6919" max="6919" width="14.77734375" style="148" customWidth="1"/>
    <col min="6920" max="7168" width="8.88671875" style="148"/>
    <col min="7169" max="7169" width="20.77734375" style="148" customWidth="1"/>
    <col min="7170" max="7171" width="14.33203125" style="148" customWidth="1"/>
    <col min="7172" max="7172" width="14.77734375" style="148" customWidth="1"/>
    <col min="7173" max="7174" width="14.33203125" style="148" customWidth="1"/>
    <col min="7175" max="7175" width="14.77734375" style="148" customWidth="1"/>
    <col min="7176" max="7424" width="8.88671875" style="148"/>
    <col min="7425" max="7425" width="20.77734375" style="148" customWidth="1"/>
    <col min="7426" max="7427" width="14.33203125" style="148" customWidth="1"/>
    <col min="7428" max="7428" width="14.77734375" style="148" customWidth="1"/>
    <col min="7429" max="7430" width="14.33203125" style="148" customWidth="1"/>
    <col min="7431" max="7431" width="14.77734375" style="148" customWidth="1"/>
    <col min="7432" max="7680" width="8.88671875" style="148"/>
    <col min="7681" max="7681" width="20.77734375" style="148" customWidth="1"/>
    <col min="7682" max="7683" width="14.33203125" style="148" customWidth="1"/>
    <col min="7684" max="7684" width="14.77734375" style="148" customWidth="1"/>
    <col min="7685" max="7686" width="14.33203125" style="148" customWidth="1"/>
    <col min="7687" max="7687" width="14.77734375" style="148" customWidth="1"/>
    <col min="7688" max="7936" width="8.88671875" style="148"/>
    <col min="7937" max="7937" width="20.77734375" style="148" customWidth="1"/>
    <col min="7938" max="7939" width="14.33203125" style="148" customWidth="1"/>
    <col min="7940" max="7940" width="14.77734375" style="148" customWidth="1"/>
    <col min="7941" max="7942" width="14.33203125" style="148" customWidth="1"/>
    <col min="7943" max="7943" width="14.77734375" style="148" customWidth="1"/>
    <col min="7944" max="8192" width="8.88671875" style="148"/>
    <col min="8193" max="8193" width="20.77734375" style="148" customWidth="1"/>
    <col min="8194" max="8195" width="14.33203125" style="148" customWidth="1"/>
    <col min="8196" max="8196" width="14.77734375" style="148" customWidth="1"/>
    <col min="8197" max="8198" width="14.33203125" style="148" customWidth="1"/>
    <col min="8199" max="8199" width="14.77734375" style="148" customWidth="1"/>
    <col min="8200" max="8448" width="8.88671875" style="148"/>
    <col min="8449" max="8449" width="20.77734375" style="148" customWidth="1"/>
    <col min="8450" max="8451" width="14.33203125" style="148" customWidth="1"/>
    <col min="8452" max="8452" width="14.77734375" style="148" customWidth="1"/>
    <col min="8453" max="8454" width="14.33203125" style="148" customWidth="1"/>
    <col min="8455" max="8455" width="14.77734375" style="148" customWidth="1"/>
    <col min="8456" max="8704" width="8.88671875" style="148"/>
    <col min="8705" max="8705" width="20.77734375" style="148" customWidth="1"/>
    <col min="8706" max="8707" width="14.33203125" style="148" customWidth="1"/>
    <col min="8708" max="8708" width="14.77734375" style="148" customWidth="1"/>
    <col min="8709" max="8710" width="14.33203125" style="148" customWidth="1"/>
    <col min="8711" max="8711" width="14.77734375" style="148" customWidth="1"/>
    <col min="8712" max="8960" width="8.88671875" style="148"/>
    <col min="8961" max="8961" width="20.77734375" style="148" customWidth="1"/>
    <col min="8962" max="8963" width="14.33203125" style="148" customWidth="1"/>
    <col min="8964" max="8964" width="14.77734375" style="148" customWidth="1"/>
    <col min="8965" max="8966" width="14.33203125" style="148" customWidth="1"/>
    <col min="8967" max="8967" width="14.77734375" style="148" customWidth="1"/>
    <col min="8968" max="9216" width="8.88671875" style="148"/>
    <col min="9217" max="9217" width="20.77734375" style="148" customWidth="1"/>
    <col min="9218" max="9219" width="14.33203125" style="148" customWidth="1"/>
    <col min="9220" max="9220" width="14.77734375" style="148" customWidth="1"/>
    <col min="9221" max="9222" width="14.33203125" style="148" customWidth="1"/>
    <col min="9223" max="9223" width="14.77734375" style="148" customWidth="1"/>
    <col min="9224" max="9472" width="8.88671875" style="148"/>
    <col min="9473" max="9473" width="20.77734375" style="148" customWidth="1"/>
    <col min="9474" max="9475" width="14.33203125" style="148" customWidth="1"/>
    <col min="9476" max="9476" width="14.77734375" style="148" customWidth="1"/>
    <col min="9477" max="9478" width="14.33203125" style="148" customWidth="1"/>
    <col min="9479" max="9479" width="14.77734375" style="148" customWidth="1"/>
    <col min="9480" max="9728" width="8.88671875" style="148"/>
    <col min="9729" max="9729" width="20.77734375" style="148" customWidth="1"/>
    <col min="9730" max="9731" width="14.33203125" style="148" customWidth="1"/>
    <col min="9732" max="9732" width="14.77734375" style="148" customWidth="1"/>
    <col min="9733" max="9734" width="14.33203125" style="148" customWidth="1"/>
    <col min="9735" max="9735" width="14.77734375" style="148" customWidth="1"/>
    <col min="9736" max="9984" width="8.88671875" style="148"/>
    <col min="9985" max="9985" width="20.77734375" style="148" customWidth="1"/>
    <col min="9986" max="9987" width="14.33203125" style="148" customWidth="1"/>
    <col min="9988" max="9988" width="14.77734375" style="148" customWidth="1"/>
    <col min="9989" max="9990" width="14.33203125" style="148" customWidth="1"/>
    <col min="9991" max="9991" width="14.77734375" style="148" customWidth="1"/>
    <col min="9992" max="10240" width="8.88671875" style="148"/>
    <col min="10241" max="10241" width="20.77734375" style="148" customWidth="1"/>
    <col min="10242" max="10243" width="14.33203125" style="148" customWidth="1"/>
    <col min="10244" max="10244" width="14.77734375" style="148" customWidth="1"/>
    <col min="10245" max="10246" width="14.33203125" style="148" customWidth="1"/>
    <col min="10247" max="10247" width="14.77734375" style="148" customWidth="1"/>
    <col min="10248" max="10496" width="8.88671875" style="148"/>
    <col min="10497" max="10497" width="20.77734375" style="148" customWidth="1"/>
    <col min="10498" max="10499" width="14.33203125" style="148" customWidth="1"/>
    <col min="10500" max="10500" width="14.77734375" style="148" customWidth="1"/>
    <col min="10501" max="10502" width="14.33203125" style="148" customWidth="1"/>
    <col min="10503" max="10503" width="14.77734375" style="148" customWidth="1"/>
    <col min="10504" max="10752" width="8.88671875" style="148"/>
    <col min="10753" max="10753" width="20.77734375" style="148" customWidth="1"/>
    <col min="10754" max="10755" width="14.33203125" style="148" customWidth="1"/>
    <col min="10756" max="10756" width="14.77734375" style="148" customWidth="1"/>
    <col min="10757" max="10758" width="14.33203125" style="148" customWidth="1"/>
    <col min="10759" max="10759" width="14.77734375" style="148" customWidth="1"/>
    <col min="10760" max="11008" width="8.88671875" style="148"/>
    <col min="11009" max="11009" width="20.77734375" style="148" customWidth="1"/>
    <col min="11010" max="11011" width="14.33203125" style="148" customWidth="1"/>
    <col min="11012" max="11012" width="14.77734375" style="148" customWidth="1"/>
    <col min="11013" max="11014" width="14.33203125" style="148" customWidth="1"/>
    <col min="11015" max="11015" width="14.77734375" style="148" customWidth="1"/>
    <col min="11016" max="11264" width="8.88671875" style="148"/>
    <col min="11265" max="11265" width="20.77734375" style="148" customWidth="1"/>
    <col min="11266" max="11267" width="14.33203125" style="148" customWidth="1"/>
    <col min="11268" max="11268" width="14.77734375" style="148" customWidth="1"/>
    <col min="11269" max="11270" width="14.33203125" style="148" customWidth="1"/>
    <col min="11271" max="11271" width="14.77734375" style="148" customWidth="1"/>
    <col min="11272" max="11520" width="8.88671875" style="148"/>
    <col min="11521" max="11521" width="20.77734375" style="148" customWidth="1"/>
    <col min="11522" max="11523" width="14.33203125" style="148" customWidth="1"/>
    <col min="11524" max="11524" width="14.77734375" style="148" customWidth="1"/>
    <col min="11525" max="11526" width="14.33203125" style="148" customWidth="1"/>
    <col min="11527" max="11527" width="14.77734375" style="148" customWidth="1"/>
    <col min="11528" max="11776" width="8.88671875" style="148"/>
    <col min="11777" max="11777" width="20.77734375" style="148" customWidth="1"/>
    <col min="11778" max="11779" width="14.33203125" style="148" customWidth="1"/>
    <col min="11780" max="11780" width="14.77734375" style="148" customWidth="1"/>
    <col min="11781" max="11782" width="14.33203125" style="148" customWidth="1"/>
    <col min="11783" max="11783" width="14.77734375" style="148" customWidth="1"/>
    <col min="11784" max="12032" width="8.88671875" style="148"/>
    <col min="12033" max="12033" width="20.77734375" style="148" customWidth="1"/>
    <col min="12034" max="12035" width="14.33203125" style="148" customWidth="1"/>
    <col min="12036" max="12036" width="14.77734375" style="148" customWidth="1"/>
    <col min="12037" max="12038" width="14.33203125" style="148" customWidth="1"/>
    <col min="12039" max="12039" width="14.77734375" style="148" customWidth="1"/>
    <col min="12040" max="12288" width="8.88671875" style="148"/>
    <col min="12289" max="12289" width="20.77734375" style="148" customWidth="1"/>
    <col min="12290" max="12291" width="14.33203125" style="148" customWidth="1"/>
    <col min="12292" max="12292" width="14.77734375" style="148" customWidth="1"/>
    <col min="12293" max="12294" width="14.33203125" style="148" customWidth="1"/>
    <col min="12295" max="12295" width="14.77734375" style="148" customWidth="1"/>
    <col min="12296" max="12544" width="8.88671875" style="148"/>
    <col min="12545" max="12545" width="20.77734375" style="148" customWidth="1"/>
    <col min="12546" max="12547" width="14.33203125" style="148" customWidth="1"/>
    <col min="12548" max="12548" width="14.77734375" style="148" customWidth="1"/>
    <col min="12549" max="12550" width="14.33203125" style="148" customWidth="1"/>
    <col min="12551" max="12551" width="14.77734375" style="148" customWidth="1"/>
    <col min="12552" max="12800" width="8.88671875" style="148"/>
    <col min="12801" max="12801" width="20.77734375" style="148" customWidth="1"/>
    <col min="12802" max="12803" width="14.33203125" style="148" customWidth="1"/>
    <col min="12804" max="12804" width="14.77734375" style="148" customWidth="1"/>
    <col min="12805" max="12806" width="14.33203125" style="148" customWidth="1"/>
    <col min="12807" max="12807" width="14.77734375" style="148" customWidth="1"/>
    <col min="12808" max="13056" width="8.88671875" style="148"/>
    <col min="13057" max="13057" width="20.77734375" style="148" customWidth="1"/>
    <col min="13058" max="13059" width="14.33203125" style="148" customWidth="1"/>
    <col min="13060" max="13060" width="14.77734375" style="148" customWidth="1"/>
    <col min="13061" max="13062" width="14.33203125" style="148" customWidth="1"/>
    <col min="13063" max="13063" width="14.77734375" style="148" customWidth="1"/>
    <col min="13064" max="13312" width="8.88671875" style="148"/>
    <col min="13313" max="13313" width="20.77734375" style="148" customWidth="1"/>
    <col min="13314" max="13315" width="14.33203125" style="148" customWidth="1"/>
    <col min="13316" max="13316" width="14.77734375" style="148" customWidth="1"/>
    <col min="13317" max="13318" width="14.33203125" style="148" customWidth="1"/>
    <col min="13319" max="13319" width="14.77734375" style="148" customWidth="1"/>
    <col min="13320" max="13568" width="8.88671875" style="148"/>
    <col min="13569" max="13569" width="20.77734375" style="148" customWidth="1"/>
    <col min="13570" max="13571" width="14.33203125" style="148" customWidth="1"/>
    <col min="13572" max="13572" width="14.77734375" style="148" customWidth="1"/>
    <col min="13573" max="13574" width="14.33203125" style="148" customWidth="1"/>
    <col min="13575" max="13575" width="14.77734375" style="148" customWidth="1"/>
    <col min="13576" max="13824" width="8.88671875" style="148"/>
    <col min="13825" max="13825" width="20.77734375" style="148" customWidth="1"/>
    <col min="13826" max="13827" width="14.33203125" style="148" customWidth="1"/>
    <col min="13828" max="13828" width="14.77734375" style="148" customWidth="1"/>
    <col min="13829" max="13830" width="14.33203125" style="148" customWidth="1"/>
    <col min="13831" max="13831" width="14.77734375" style="148" customWidth="1"/>
    <col min="13832" max="14080" width="8.88671875" style="148"/>
    <col min="14081" max="14081" width="20.77734375" style="148" customWidth="1"/>
    <col min="14082" max="14083" width="14.33203125" style="148" customWidth="1"/>
    <col min="14084" max="14084" width="14.77734375" style="148" customWidth="1"/>
    <col min="14085" max="14086" width="14.33203125" style="148" customWidth="1"/>
    <col min="14087" max="14087" width="14.77734375" style="148" customWidth="1"/>
    <col min="14088" max="14336" width="8.88671875" style="148"/>
    <col min="14337" max="14337" width="20.77734375" style="148" customWidth="1"/>
    <col min="14338" max="14339" width="14.33203125" style="148" customWidth="1"/>
    <col min="14340" max="14340" width="14.77734375" style="148" customWidth="1"/>
    <col min="14341" max="14342" width="14.33203125" style="148" customWidth="1"/>
    <col min="14343" max="14343" width="14.77734375" style="148" customWidth="1"/>
    <col min="14344" max="14592" width="8.88671875" style="148"/>
    <col min="14593" max="14593" width="20.77734375" style="148" customWidth="1"/>
    <col min="14594" max="14595" width="14.33203125" style="148" customWidth="1"/>
    <col min="14596" max="14596" width="14.77734375" style="148" customWidth="1"/>
    <col min="14597" max="14598" width="14.33203125" style="148" customWidth="1"/>
    <col min="14599" max="14599" width="14.77734375" style="148" customWidth="1"/>
    <col min="14600" max="14848" width="8.88671875" style="148"/>
    <col min="14849" max="14849" width="20.77734375" style="148" customWidth="1"/>
    <col min="14850" max="14851" width="14.33203125" style="148" customWidth="1"/>
    <col min="14852" max="14852" width="14.77734375" style="148" customWidth="1"/>
    <col min="14853" max="14854" width="14.33203125" style="148" customWidth="1"/>
    <col min="14855" max="14855" width="14.77734375" style="148" customWidth="1"/>
    <col min="14856" max="15104" width="8.88671875" style="148"/>
    <col min="15105" max="15105" width="20.77734375" style="148" customWidth="1"/>
    <col min="15106" max="15107" width="14.33203125" style="148" customWidth="1"/>
    <col min="15108" max="15108" width="14.77734375" style="148" customWidth="1"/>
    <col min="15109" max="15110" width="14.33203125" style="148" customWidth="1"/>
    <col min="15111" max="15111" width="14.77734375" style="148" customWidth="1"/>
    <col min="15112" max="15360" width="8.88671875" style="148"/>
    <col min="15361" max="15361" width="20.77734375" style="148" customWidth="1"/>
    <col min="15362" max="15363" width="14.33203125" style="148" customWidth="1"/>
    <col min="15364" max="15364" width="14.77734375" style="148" customWidth="1"/>
    <col min="15365" max="15366" width="14.33203125" style="148" customWidth="1"/>
    <col min="15367" max="15367" width="14.77734375" style="148" customWidth="1"/>
    <col min="15368" max="15616" width="8.88671875" style="148"/>
    <col min="15617" max="15617" width="20.77734375" style="148" customWidth="1"/>
    <col min="15618" max="15619" width="14.33203125" style="148" customWidth="1"/>
    <col min="15620" max="15620" width="14.77734375" style="148" customWidth="1"/>
    <col min="15621" max="15622" width="14.33203125" style="148" customWidth="1"/>
    <col min="15623" max="15623" width="14.77734375" style="148" customWidth="1"/>
    <col min="15624" max="15872" width="8.88671875" style="148"/>
    <col min="15873" max="15873" width="20.77734375" style="148" customWidth="1"/>
    <col min="15874" max="15875" width="14.33203125" style="148" customWidth="1"/>
    <col min="15876" max="15876" width="14.77734375" style="148" customWidth="1"/>
    <col min="15877" max="15878" width="14.33203125" style="148" customWidth="1"/>
    <col min="15879" max="15879" width="14.77734375" style="148" customWidth="1"/>
    <col min="15880" max="16128" width="8.88671875" style="148"/>
    <col min="16129" max="16129" width="20.77734375" style="148" customWidth="1"/>
    <col min="16130" max="16131" width="14.33203125" style="148" customWidth="1"/>
    <col min="16132" max="16132" width="14.77734375" style="148" customWidth="1"/>
    <col min="16133" max="16134" width="14.33203125" style="148" customWidth="1"/>
    <col min="16135" max="16135" width="14.77734375" style="148" customWidth="1"/>
    <col min="16136" max="16384" width="8.88671875" style="148"/>
  </cols>
  <sheetData>
    <row r="1" spans="1:7" ht="27.75" customHeight="1" thickBot="1">
      <c r="A1" s="316" t="s">
        <v>199</v>
      </c>
      <c r="B1" s="316"/>
      <c r="C1" s="316"/>
      <c r="D1" s="316"/>
      <c r="E1" s="316"/>
      <c r="F1" s="316"/>
      <c r="G1" s="316"/>
    </row>
    <row r="2" spans="1:7" ht="21.95" customHeight="1">
      <c r="A2" s="287" t="s">
        <v>24</v>
      </c>
      <c r="B2" s="271" t="s">
        <v>134</v>
      </c>
      <c r="C2" s="271"/>
      <c r="D2" s="271"/>
      <c r="E2" s="271" t="s">
        <v>5</v>
      </c>
      <c r="F2" s="271"/>
      <c r="G2" s="272"/>
    </row>
    <row r="3" spans="1:7" ht="21.95" customHeight="1">
      <c r="A3" s="288"/>
      <c r="B3" s="149" t="s">
        <v>22</v>
      </c>
      <c r="C3" s="149" t="s">
        <v>23</v>
      </c>
      <c r="D3" s="149" t="s">
        <v>6</v>
      </c>
      <c r="E3" s="149" t="s">
        <v>22</v>
      </c>
      <c r="F3" s="149" t="s">
        <v>23</v>
      </c>
      <c r="G3" s="150" t="s">
        <v>6</v>
      </c>
    </row>
    <row r="4" spans="1:7" ht="21.95" customHeight="1">
      <c r="A4" s="118" t="s">
        <v>25</v>
      </c>
      <c r="B4" s="151">
        <v>23801</v>
      </c>
      <c r="C4" s="151">
        <v>22849</v>
      </c>
      <c r="D4" s="152">
        <f>(C4-B4)/B4</f>
        <v>-3.9998319398344605E-2</v>
      </c>
      <c r="E4" s="151">
        <v>68007</v>
      </c>
      <c r="F4" s="151">
        <v>68494</v>
      </c>
      <c r="G4" s="153">
        <f>(F4-E4)/E4</f>
        <v>7.1610275412825148E-3</v>
      </c>
    </row>
    <row r="5" spans="1:7" ht="21.95" customHeight="1">
      <c r="A5" s="118" t="s">
        <v>26</v>
      </c>
      <c r="B5" s="151">
        <v>1906</v>
      </c>
      <c r="C5" s="151">
        <v>1907</v>
      </c>
      <c r="D5" s="152">
        <f t="shared" ref="D5:D18" si="0">(C5-B5)/B5</f>
        <v>5.2465897166841555E-4</v>
      </c>
      <c r="E5" s="151">
        <v>5575</v>
      </c>
      <c r="F5" s="151">
        <v>5583</v>
      </c>
      <c r="G5" s="153">
        <f t="shared" ref="G5:G18" si="1">(F5-E5)/E5</f>
        <v>1.4349775784753362E-3</v>
      </c>
    </row>
    <row r="6" spans="1:7" ht="21.95" customHeight="1">
      <c r="A6" s="118" t="s">
        <v>27</v>
      </c>
      <c r="B6" s="151">
        <v>1835</v>
      </c>
      <c r="C6" s="151">
        <v>2074</v>
      </c>
      <c r="D6" s="152">
        <f t="shared" si="0"/>
        <v>0.13024523160762944</v>
      </c>
      <c r="E6" s="151">
        <v>5345</v>
      </c>
      <c r="F6" s="151">
        <v>5968</v>
      </c>
      <c r="G6" s="153">
        <f t="shared" si="1"/>
        <v>0.11655753040224509</v>
      </c>
    </row>
    <row r="7" spans="1:7" ht="21.95" customHeight="1">
      <c r="A7" s="118" t="s">
        <v>28</v>
      </c>
      <c r="B7" s="151">
        <v>2337</v>
      </c>
      <c r="C7" s="151">
        <v>2417</v>
      </c>
      <c r="D7" s="152">
        <f t="shared" si="0"/>
        <v>3.4231921266581089E-2</v>
      </c>
      <c r="E7" s="151">
        <v>6968</v>
      </c>
      <c r="F7" s="151">
        <v>7501</v>
      </c>
      <c r="G7" s="153">
        <f t="shared" si="1"/>
        <v>7.6492537313432835E-2</v>
      </c>
    </row>
    <row r="8" spans="1:7" ht="21.95" customHeight="1">
      <c r="A8" s="118" t="s">
        <v>29</v>
      </c>
      <c r="B8" s="151">
        <v>841</v>
      </c>
      <c r="C8" s="151">
        <v>855</v>
      </c>
      <c r="D8" s="152">
        <f t="shared" si="0"/>
        <v>1.6646848989298454E-2</v>
      </c>
      <c r="E8" s="151">
        <v>2518</v>
      </c>
      <c r="F8" s="151">
        <v>2585</v>
      </c>
      <c r="G8" s="153">
        <f t="shared" si="1"/>
        <v>2.6608419380460682E-2</v>
      </c>
    </row>
    <row r="9" spans="1:7" ht="21.95" customHeight="1">
      <c r="A9" s="118" t="s">
        <v>30</v>
      </c>
      <c r="B9" s="151">
        <v>2774</v>
      </c>
      <c r="C9" s="151">
        <v>2503</v>
      </c>
      <c r="D9" s="152">
        <f t="shared" si="0"/>
        <v>-9.7692862292718091E-2</v>
      </c>
      <c r="E9" s="151">
        <v>8050</v>
      </c>
      <c r="F9" s="151">
        <v>7891</v>
      </c>
      <c r="G9" s="153">
        <f t="shared" si="1"/>
        <v>-1.9751552795031057E-2</v>
      </c>
    </row>
    <row r="10" spans="1:7" ht="21.95" customHeight="1">
      <c r="A10" s="118" t="s">
        <v>31</v>
      </c>
      <c r="B10" s="151">
        <v>514</v>
      </c>
      <c r="C10" s="151">
        <v>521</v>
      </c>
      <c r="D10" s="152">
        <f t="shared" si="0"/>
        <v>1.3618677042801557E-2</v>
      </c>
      <c r="E10" s="151">
        <v>1387</v>
      </c>
      <c r="F10" s="151">
        <v>1795</v>
      </c>
      <c r="G10" s="153">
        <f t="shared" si="1"/>
        <v>0.29416005767844267</v>
      </c>
    </row>
    <row r="11" spans="1:7" ht="21.95" customHeight="1">
      <c r="A11" s="118" t="s">
        <v>32</v>
      </c>
      <c r="B11" s="151">
        <v>14616</v>
      </c>
      <c r="C11" s="151">
        <v>15218</v>
      </c>
      <c r="D11" s="152">
        <f t="shared" si="0"/>
        <v>4.1187739463601533E-2</v>
      </c>
      <c r="E11" s="151">
        <v>41936</v>
      </c>
      <c r="F11" s="151">
        <v>44779</v>
      </c>
      <c r="G11" s="153">
        <f t="shared" si="1"/>
        <v>6.7793780999618469E-2</v>
      </c>
    </row>
    <row r="12" spans="1:7" ht="21.95" customHeight="1">
      <c r="A12" s="118" t="s">
        <v>33</v>
      </c>
      <c r="B12" s="151">
        <v>765</v>
      </c>
      <c r="C12" s="151">
        <v>739</v>
      </c>
      <c r="D12" s="152">
        <f t="shared" si="0"/>
        <v>-3.3986928104575161E-2</v>
      </c>
      <c r="E12" s="151">
        <v>2044</v>
      </c>
      <c r="F12" s="151">
        <v>2505</v>
      </c>
      <c r="G12" s="153">
        <f t="shared" si="1"/>
        <v>0.22553816046966732</v>
      </c>
    </row>
    <row r="13" spans="1:7" ht="21.95" customHeight="1">
      <c r="A13" s="154" t="s">
        <v>200</v>
      </c>
      <c r="B13" s="151">
        <v>1074</v>
      </c>
      <c r="C13" s="151">
        <v>869</v>
      </c>
      <c r="D13" s="155">
        <f t="shared" si="0"/>
        <v>-0.19087523277467411</v>
      </c>
      <c r="E13" s="151">
        <v>2883</v>
      </c>
      <c r="F13" s="151">
        <v>2713</v>
      </c>
      <c r="G13" s="156">
        <f t="shared" si="1"/>
        <v>-5.8966354491848769E-2</v>
      </c>
    </row>
    <row r="14" spans="1:7" ht="21.95" customHeight="1">
      <c r="A14" s="154" t="s">
        <v>201</v>
      </c>
      <c r="B14" s="151">
        <v>2206</v>
      </c>
      <c r="C14" s="151">
        <v>1744</v>
      </c>
      <c r="D14" s="155">
        <f t="shared" si="0"/>
        <v>-0.20942883046237534</v>
      </c>
      <c r="E14" s="151">
        <v>5597</v>
      </c>
      <c r="F14" s="151">
        <v>5694</v>
      </c>
      <c r="G14" s="156">
        <f t="shared" si="1"/>
        <v>1.7330712881901019E-2</v>
      </c>
    </row>
    <row r="15" spans="1:7" ht="21.95" customHeight="1">
      <c r="A15" s="154" t="s">
        <v>55</v>
      </c>
      <c r="B15" s="151">
        <v>924</v>
      </c>
      <c r="C15" s="151">
        <v>913</v>
      </c>
      <c r="D15" s="155">
        <f t="shared" si="0"/>
        <v>-1.1904761904761904E-2</v>
      </c>
      <c r="E15" s="151">
        <v>2484</v>
      </c>
      <c r="F15" s="151">
        <v>2764</v>
      </c>
      <c r="G15" s="156">
        <f t="shared" si="1"/>
        <v>0.11272141706924316</v>
      </c>
    </row>
    <row r="16" spans="1:7" ht="21.95" customHeight="1">
      <c r="A16" s="154" t="s">
        <v>202</v>
      </c>
      <c r="B16" s="151">
        <v>643</v>
      </c>
      <c r="C16" s="151">
        <v>711</v>
      </c>
      <c r="D16" s="155">
        <f t="shared" si="0"/>
        <v>0.10575427682737169</v>
      </c>
      <c r="E16" s="151">
        <v>1985</v>
      </c>
      <c r="F16" s="151">
        <v>2089</v>
      </c>
      <c r="G16" s="156">
        <f t="shared" si="1"/>
        <v>5.2392947103274558E-2</v>
      </c>
    </row>
    <row r="17" spans="1:7" ht="21.95" customHeight="1">
      <c r="A17" s="154" t="s">
        <v>57</v>
      </c>
      <c r="B17" s="151">
        <v>2352</v>
      </c>
      <c r="C17" s="151">
        <v>1964</v>
      </c>
      <c r="D17" s="155">
        <f t="shared" si="0"/>
        <v>-0.16496598639455781</v>
      </c>
      <c r="E17" s="151">
        <v>6773</v>
      </c>
      <c r="F17" s="151">
        <v>6189</v>
      </c>
      <c r="G17" s="156">
        <f t="shared" si="1"/>
        <v>-8.622471578325705E-2</v>
      </c>
    </row>
    <row r="18" spans="1:7" ht="21.95" customHeight="1">
      <c r="A18" s="154" t="s">
        <v>203</v>
      </c>
      <c r="B18" s="151">
        <v>1587</v>
      </c>
      <c r="C18" s="151">
        <v>1677</v>
      </c>
      <c r="D18" s="155">
        <f t="shared" si="0"/>
        <v>5.6710775047258979E-2</v>
      </c>
      <c r="E18" s="151">
        <v>4610</v>
      </c>
      <c r="F18" s="151">
        <v>4898</v>
      </c>
      <c r="G18" s="156">
        <f t="shared" si="1"/>
        <v>6.2472885032537964E-2</v>
      </c>
    </row>
    <row r="19" spans="1:7" ht="21.95" customHeight="1">
      <c r="A19" s="118" t="s">
        <v>34</v>
      </c>
      <c r="B19" s="151">
        <v>367</v>
      </c>
      <c r="C19" s="151">
        <v>311</v>
      </c>
      <c r="D19" s="152">
        <f>(C19-B19)/B19</f>
        <v>-0.15258855585831063</v>
      </c>
      <c r="E19" s="151">
        <v>865</v>
      </c>
      <c r="F19" s="151">
        <v>891</v>
      </c>
      <c r="G19" s="153">
        <f>(F19-E19)/E19</f>
        <v>3.0057803468208091E-2</v>
      </c>
    </row>
    <row r="20" spans="1:7" ht="21.95" customHeight="1">
      <c r="A20" s="118" t="s">
        <v>204</v>
      </c>
      <c r="B20" s="151">
        <v>43</v>
      </c>
      <c r="C20" s="151">
        <v>54</v>
      </c>
      <c r="D20" s="152">
        <f>(C20-B20)/B20</f>
        <v>0.2558139534883721</v>
      </c>
      <c r="E20" s="151">
        <v>66</v>
      </c>
      <c r="F20" s="151">
        <v>135</v>
      </c>
      <c r="G20" s="153">
        <f>(F20-E20)/E20</f>
        <v>1.0454545454545454</v>
      </c>
    </row>
    <row r="21" spans="1:7" ht="21.95" customHeight="1" thickBot="1">
      <c r="A21" s="157" t="s">
        <v>205</v>
      </c>
      <c r="B21" s="158">
        <v>135</v>
      </c>
      <c r="C21" s="158">
        <v>216</v>
      </c>
      <c r="D21" s="159">
        <f>(C21-B21)/B21</f>
        <v>0.6</v>
      </c>
      <c r="E21" s="158">
        <v>465</v>
      </c>
      <c r="F21" s="158">
        <v>583</v>
      </c>
      <c r="G21" s="160">
        <f>(F21-E21)/E21</f>
        <v>0.25376344086021507</v>
      </c>
    </row>
    <row r="22" spans="1:7" ht="21.95" customHeight="1" thickTop="1" thickBot="1">
      <c r="A22" s="154" t="s">
        <v>196</v>
      </c>
      <c r="B22" s="161">
        <f>SUM(B4:B21)</f>
        <v>58720</v>
      </c>
      <c r="C22" s="161">
        <f>SUM(C4:C21)</f>
        <v>57542</v>
      </c>
      <c r="D22" s="162">
        <f>(C22-B22)/B22</f>
        <v>-2.0061307901907358E-2</v>
      </c>
      <c r="E22" s="161">
        <f>SUM(E4:E21)</f>
        <v>167558</v>
      </c>
      <c r="F22" s="161">
        <f>SUM(F4:F21)</f>
        <v>173057</v>
      </c>
      <c r="G22" s="162">
        <f>(F22-E22)/E22</f>
        <v>3.2818486732952172E-2</v>
      </c>
    </row>
    <row r="23" spans="1:7">
      <c r="A23" s="163" t="s">
        <v>60</v>
      </c>
      <c r="B23" s="164"/>
      <c r="C23" s="164"/>
      <c r="D23" s="165"/>
      <c r="E23" s="164"/>
      <c r="F23" s="164"/>
      <c r="G23" s="165"/>
    </row>
    <row r="24" spans="1:7" ht="10.5" customHeight="1">
      <c r="A24" s="163"/>
      <c r="B24" s="164"/>
      <c r="C24" s="164"/>
      <c r="D24" s="165"/>
      <c r="E24" s="164"/>
      <c r="F24" s="164"/>
      <c r="G24" s="165"/>
    </row>
    <row r="25" spans="1:7" ht="21" thickBot="1">
      <c r="A25" s="316" t="s">
        <v>206</v>
      </c>
      <c r="B25" s="316"/>
      <c r="C25" s="316"/>
      <c r="D25" s="316"/>
      <c r="E25" s="316"/>
      <c r="F25" s="316"/>
      <c r="G25" s="316"/>
    </row>
    <row r="26" spans="1:7" ht="21.95" customHeight="1">
      <c r="A26" s="287" t="s">
        <v>35</v>
      </c>
      <c r="B26" s="271" t="s">
        <v>134</v>
      </c>
      <c r="C26" s="271"/>
      <c r="D26" s="271"/>
      <c r="E26" s="271" t="s">
        <v>5</v>
      </c>
      <c r="F26" s="271"/>
      <c r="G26" s="272"/>
    </row>
    <row r="27" spans="1:7" ht="21.95" customHeight="1">
      <c r="A27" s="288"/>
      <c r="B27" s="149" t="s">
        <v>22</v>
      </c>
      <c r="C27" s="149" t="s">
        <v>23</v>
      </c>
      <c r="D27" s="149" t="s">
        <v>6</v>
      </c>
      <c r="E27" s="149" t="s">
        <v>22</v>
      </c>
      <c r="F27" s="149" t="s">
        <v>23</v>
      </c>
      <c r="G27" s="150" t="s">
        <v>6</v>
      </c>
    </row>
    <row r="28" spans="1:7" ht="21.95" customHeight="1">
      <c r="A28" s="118" t="s">
        <v>207</v>
      </c>
      <c r="B28" s="166">
        <v>4709</v>
      </c>
      <c r="C28" s="166">
        <v>4714</v>
      </c>
      <c r="D28" s="167">
        <f>(C28-B28)/B28</f>
        <v>1.0617965597791463E-3</v>
      </c>
      <c r="E28" s="166">
        <v>14240</v>
      </c>
      <c r="F28" s="166">
        <v>13834</v>
      </c>
      <c r="G28" s="168">
        <f>(F28-E28)/E28</f>
        <v>-2.8511235955056179E-2</v>
      </c>
    </row>
    <row r="29" spans="1:7" ht="21.95" customHeight="1">
      <c r="A29" s="118" t="s">
        <v>208</v>
      </c>
      <c r="B29" s="166">
        <v>3883</v>
      </c>
      <c r="C29" s="166">
        <v>3900</v>
      </c>
      <c r="D29" s="167">
        <f t="shared" ref="D29:D47" si="2">(C29-B29)/B29</f>
        <v>4.3780582024208091E-3</v>
      </c>
      <c r="E29" s="166">
        <v>11411</v>
      </c>
      <c r="F29" s="166">
        <v>11499</v>
      </c>
      <c r="G29" s="168">
        <f t="shared" ref="G29:G47" si="3">(F29-E29)/E29</f>
        <v>7.7118569801069145E-3</v>
      </c>
    </row>
    <row r="30" spans="1:7" ht="21.95" customHeight="1">
      <c r="A30" s="118" t="s">
        <v>209</v>
      </c>
      <c r="B30" s="166">
        <v>1151</v>
      </c>
      <c r="C30" s="166">
        <v>1111</v>
      </c>
      <c r="D30" s="167">
        <f t="shared" si="2"/>
        <v>-3.4752389226759342E-2</v>
      </c>
      <c r="E30" s="166">
        <v>3290</v>
      </c>
      <c r="F30" s="166">
        <v>3359</v>
      </c>
      <c r="G30" s="168">
        <f t="shared" si="3"/>
        <v>2.0972644376899698E-2</v>
      </c>
    </row>
    <row r="31" spans="1:7" ht="21.95" customHeight="1">
      <c r="A31" s="118" t="s">
        <v>210</v>
      </c>
      <c r="B31" s="166">
        <v>616</v>
      </c>
      <c r="C31" s="166">
        <v>642</v>
      </c>
      <c r="D31" s="167">
        <f t="shared" si="2"/>
        <v>4.2207792207792208E-2</v>
      </c>
      <c r="E31" s="166">
        <v>1837</v>
      </c>
      <c r="F31" s="166">
        <v>1944</v>
      </c>
      <c r="G31" s="168">
        <f t="shared" si="3"/>
        <v>5.8247142079477406E-2</v>
      </c>
    </row>
    <row r="32" spans="1:7" ht="21.95" customHeight="1">
      <c r="A32" s="118" t="s">
        <v>211</v>
      </c>
      <c r="B32" s="166">
        <v>610</v>
      </c>
      <c r="C32" s="166">
        <v>618</v>
      </c>
      <c r="D32" s="167">
        <f t="shared" si="2"/>
        <v>1.3114754098360656E-2</v>
      </c>
      <c r="E32" s="166">
        <v>1651</v>
      </c>
      <c r="F32" s="166">
        <v>1907</v>
      </c>
      <c r="G32" s="168">
        <f t="shared" si="3"/>
        <v>0.15505754088431253</v>
      </c>
    </row>
    <row r="33" spans="1:7" ht="21.95" customHeight="1">
      <c r="A33" s="118" t="s">
        <v>212</v>
      </c>
      <c r="B33" s="166">
        <v>464</v>
      </c>
      <c r="C33" s="166">
        <v>560</v>
      </c>
      <c r="D33" s="167">
        <f t="shared" si="2"/>
        <v>0.20689655172413793</v>
      </c>
      <c r="E33" s="166">
        <v>1523</v>
      </c>
      <c r="F33" s="166">
        <v>1564</v>
      </c>
      <c r="G33" s="168">
        <f t="shared" si="3"/>
        <v>2.6920551543007223E-2</v>
      </c>
    </row>
    <row r="34" spans="1:7" ht="21.95" customHeight="1">
      <c r="A34" s="118" t="s">
        <v>213</v>
      </c>
      <c r="B34" s="166">
        <v>295</v>
      </c>
      <c r="C34" s="166">
        <v>362</v>
      </c>
      <c r="D34" s="167">
        <f t="shared" si="2"/>
        <v>0.22711864406779661</v>
      </c>
      <c r="E34" s="166">
        <v>839</v>
      </c>
      <c r="F34" s="166">
        <v>1127</v>
      </c>
      <c r="G34" s="168">
        <f t="shared" si="3"/>
        <v>0.34326579261025031</v>
      </c>
    </row>
    <row r="35" spans="1:7" ht="21.95" customHeight="1">
      <c r="A35" s="118" t="s">
        <v>214</v>
      </c>
      <c r="B35" s="166">
        <v>319</v>
      </c>
      <c r="C35" s="166">
        <v>319</v>
      </c>
      <c r="D35" s="167">
        <f t="shared" si="2"/>
        <v>0</v>
      </c>
      <c r="E35" s="166">
        <v>814</v>
      </c>
      <c r="F35" s="166">
        <v>990</v>
      </c>
      <c r="G35" s="168">
        <f t="shared" si="3"/>
        <v>0.21621621621621623</v>
      </c>
    </row>
    <row r="36" spans="1:7" ht="21.95" customHeight="1">
      <c r="A36" s="118" t="s">
        <v>215</v>
      </c>
      <c r="B36" s="166">
        <v>262</v>
      </c>
      <c r="C36" s="166">
        <v>286</v>
      </c>
      <c r="D36" s="167">
        <f t="shared" si="2"/>
        <v>9.1603053435114504E-2</v>
      </c>
      <c r="E36" s="166">
        <v>798</v>
      </c>
      <c r="F36" s="166">
        <v>827</v>
      </c>
      <c r="G36" s="168">
        <f t="shared" si="3"/>
        <v>3.6340852130325813E-2</v>
      </c>
    </row>
    <row r="37" spans="1:7" ht="21.95" customHeight="1">
      <c r="A37" s="118" t="s">
        <v>216</v>
      </c>
      <c r="B37" s="166">
        <v>234</v>
      </c>
      <c r="C37" s="166">
        <v>304</v>
      </c>
      <c r="D37" s="167">
        <f t="shared" si="2"/>
        <v>0.29914529914529914</v>
      </c>
      <c r="E37" s="166">
        <v>680</v>
      </c>
      <c r="F37" s="166">
        <v>774</v>
      </c>
      <c r="G37" s="168">
        <f t="shared" si="3"/>
        <v>0.13823529411764707</v>
      </c>
    </row>
    <row r="38" spans="1:7" ht="21.95" customHeight="1">
      <c r="A38" s="118" t="s">
        <v>217</v>
      </c>
      <c r="B38" s="166">
        <v>195</v>
      </c>
      <c r="C38" s="166">
        <v>199</v>
      </c>
      <c r="D38" s="167">
        <f t="shared" si="2"/>
        <v>2.0512820512820513E-2</v>
      </c>
      <c r="E38" s="166">
        <v>561</v>
      </c>
      <c r="F38" s="166">
        <v>546</v>
      </c>
      <c r="G38" s="168">
        <f t="shared" si="3"/>
        <v>-2.6737967914438502E-2</v>
      </c>
    </row>
    <row r="39" spans="1:7" ht="21.95" customHeight="1">
      <c r="A39" s="118" t="s">
        <v>218</v>
      </c>
      <c r="B39" s="166">
        <v>142</v>
      </c>
      <c r="C39" s="166">
        <v>125</v>
      </c>
      <c r="D39" s="167">
        <f t="shared" si="2"/>
        <v>-0.11971830985915492</v>
      </c>
      <c r="E39" s="166">
        <v>351</v>
      </c>
      <c r="F39" s="166">
        <v>355</v>
      </c>
      <c r="G39" s="168">
        <f t="shared" si="3"/>
        <v>1.1396011396011397E-2</v>
      </c>
    </row>
    <row r="40" spans="1:7" ht="21.95" customHeight="1">
      <c r="A40" s="118" t="s">
        <v>219</v>
      </c>
      <c r="B40" s="166">
        <v>93</v>
      </c>
      <c r="C40" s="166">
        <v>91</v>
      </c>
      <c r="D40" s="167">
        <f t="shared" si="2"/>
        <v>-2.1505376344086023E-2</v>
      </c>
      <c r="E40" s="166">
        <v>280</v>
      </c>
      <c r="F40" s="166">
        <v>283</v>
      </c>
      <c r="G40" s="168">
        <f t="shared" si="3"/>
        <v>1.0714285714285714E-2</v>
      </c>
    </row>
    <row r="41" spans="1:7" ht="21.95" customHeight="1">
      <c r="A41" s="118" t="s">
        <v>220</v>
      </c>
      <c r="B41" s="166">
        <v>79</v>
      </c>
      <c r="C41" s="166">
        <v>90</v>
      </c>
      <c r="D41" s="167">
        <f t="shared" si="2"/>
        <v>0.13924050632911392</v>
      </c>
      <c r="E41" s="166">
        <v>234</v>
      </c>
      <c r="F41" s="166">
        <v>260</v>
      </c>
      <c r="G41" s="168">
        <f t="shared" si="3"/>
        <v>0.1111111111111111</v>
      </c>
    </row>
    <row r="42" spans="1:7" ht="21.95" customHeight="1">
      <c r="A42" s="118" t="s">
        <v>221</v>
      </c>
      <c r="B42" s="166">
        <v>101</v>
      </c>
      <c r="C42" s="166">
        <v>81</v>
      </c>
      <c r="D42" s="167">
        <f t="shared" si="2"/>
        <v>-0.19801980198019803</v>
      </c>
      <c r="E42" s="166">
        <v>260</v>
      </c>
      <c r="F42" s="166">
        <v>246</v>
      </c>
      <c r="G42" s="168">
        <f t="shared" si="3"/>
        <v>-5.3846153846153849E-2</v>
      </c>
    </row>
    <row r="43" spans="1:7" ht="21.95" customHeight="1">
      <c r="A43" s="118" t="s">
        <v>222</v>
      </c>
      <c r="B43" s="166">
        <v>59</v>
      </c>
      <c r="C43" s="166">
        <v>95</v>
      </c>
      <c r="D43" s="167">
        <f t="shared" si="2"/>
        <v>0.61016949152542377</v>
      </c>
      <c r="E43" s="166">
        <v>192</v>
      </c>
      <c r="F43" s="166">
        <v>222</v>
      </c>
      <c r="G43" s="168">
        <f t="shared" si="3"/>
        <v>0.15625</v>
      </c>
    </row>
    <row r="44" spans="1:7" ht="21.95" customHeight="1">
      <c r="A44" s="118" t="s">
        <v>36</v>
      </c>
      <c r="B44" s="166">
        <v>59</v>
      </c>
      <c r="C44" s="166">
        <v>78</v>
      </c>
      <c r="D44" s="167">
        <f t="shared" si="2"/>
        <v>0.32203389830508472</v>
      </c>
      <c r="E44" s="166">
        <v>148</v>
      </c>
      <c r="F44" s="166">
        <v>200</v>
      </c>
      <c r="G44" s="168">
        <f t="shared" si="3"/>
        <v>0.35135135135135137</v>
      </c>
    </row>
    <row r="45" spans="1:7">
      <c r="A45" s="118" t="s">
        <v>223</v>
      </c>
      <c r="B45" s="166">
        <v>91</v>
      </c>
      <c r="C45" s="166">
        <v>55</v>
      </c>
      <c r="D45" s="167">
        <f t="shared" si="2"/>
        <v>-0.39560439560439559</v>
      </c>
      <c r="E45" s="166">
        <v>228</v>
      </c>
      <c r="F45" s="166">
        <v>192</v>
      </c>
      <c r="G45" s="168">
        <f t="shared" si="3"/>
        <v>-0.15789473684210525</v>
      </c>
    </row>
    <row r="46" spans="1:7">
      <c r="A46" s="118" t="s">
        <v>224</v>
      </c>
      <c r="B46" s="166">
        <v>80</v>
      </c>
      <c r="C46" s="166">
        <v>62</v>
      </c>
      <c r="D46" s="167">
        <f t="shared" si="2"/>
        <v>-0.22500000000000001</v>
      </c>
      <c r="E46" s="166">
        <v>241</v>
      </c>
      <c r="F46" s="166">
        <v>185</v>
      </c>
      <c r="G46" s="168">
        <f t="shared" si="3"/>
        <v>-0.23236514522821577</v>
      </c>
    </row>
    <row r="47" spans="1:7">
      <c r="A47" s="118" t="s">
        <v>225</v>
      </c>
      <c r="B47" s="166">
        <v>44</v>
      </c>
      <c r="C47" s="166">
        <v>50</v>
      </c>
      <c r="D47" s="167">
        <f t="shared" si="2"/>
        <v>0.13636363636363635</v>
      </c>
      <c r="E47" s="166">
        <v>132</v>
      </c>
      <c r="F47" s="166">
        <v>137</v>
      </c>
      <c r="G47" s="168">
        <f t="shared" si="3"/>
        <v>3.787878787878788E-2</v>
      </c>
    </row>
    <row r="48" spans="1:7" ht="17.25" thickBot="1">
      <c r="A48" s="157" t="s">
        <v>37</v>
      </c>
      <c r="B48" s="166">
        <v>545</v>
      </c>
      <c r="C48" s="166">
        <v>544</v>
      </c>
      <c r="D48" s="167">
        <f>(C48-B48)/B48</f>
        <v>-1.834862385321101E-3</v>
      </c>
      <c r="E48" s="166">
        <v>1531</v>
      </c>
      <c r="F48" s="166">
        <v>1651</v>
      </c>
      <c r="G48" s="168">
        <f>(F48-E48)/E48</f>
        <v>7.838014369693011E-2</v>
      </c>
    </row>
    <row r="49" spans="1:7" ht="18" thickTop="1" thickBot="1">
      <c r="A49" s="169" t="s">
        <v>21</v>
      </c>
      <c r="B49" s="170">
        <f>SUM(B28:B48)</f>
        <v>14031</v>
      </c>
      <c r="C49" s="170">
        <f>SUM(C28:C48)</f>
        <v>14286</v>
      </c>
      <c r="D49" s="171">
        <f>(C49-B49)/B49</f>
        <v>1.817404319007911E-2</v>
      </c>
      <c r="E49" s="170">
        <f>SUM(E28:E48)</f>
        <v>41241</v>
      </c>
      <c r="F49" s="170">
        <f>SUM(F28:F48)</f>
        <v>42102</v>
      </c>
      <c r="G49" s="172">
        <f>(F49-E49)/E49</f>
        <v>2.0877282316141704E-2</v>
      </c>
    </row>
  </sheetData>
  <mergeCells count="8">
    <mergeCell ref="A26:A27"/>
    <mergeCell ref="B26:D26"/>
    <mergeCell ref="E26:G26"/>
    <mergeCell ref="A1:G1"/>
    <mergeCell ref="A2:A3"/>
    <mergeCell ref="B2:D2"/>
    <mergeCell ref="E2:G2"/>
    <mergeCell ref="A25:G25"/>
  </mergeCells>
  <phoneticPr fontId="2" type="noConversion"/>
  <printOptions horizontalCentered="1"/>
  <pageMargins left="0.70866141732283472" right="0.70866141732283472" top="1.1811023622047245" bottom="1.1811023622047245" header="0" footer="0"/>
  <pageSetup paperSize="9" scale="6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1"/>
  <sheetViews>
    <sheetView view="pageBreakPreview" zoomScale="85" zoomScaleSheetLayoutView="85" workbookViewId="0">
      <selection sqref="A1:G1"/>
    </sheetView>
  </sheetViews>
  <sheetFormatPr defaultRowHeight="17.25"/>
  <cols>
    <col min="1" max="1" width="22.33203125" style="176" customWidth="1"/>
    <col min="2" max="7" width="14.33203125" style="176" customWidth="1"/>
    <col min="8" max="256" width="8.88671875" style="176"/>
    <col min="257" max="257" width="22.33203125" style="176" customWidth="1"/>
    <col min="258" max="263" width="14.33203125" style="176" customWidth="1"/>
    <col min="264" max="512" width="8.88671875" style="176"/>
    <col min="513" max="513" width="22.33203125" style="176" customWidth="1"/>
    <col min="514" max="519" width="14.33203125" style="176" customWidth="1"/>
    <col min="520" max="768" width="8.88671875" style="176"/>
    <col min="769" max="769" width="22.33203125" style="176" customWidth="1"/>
    <col min="770" max="775" width="14.33203125" style="176" customWidth="1"/>
    <col min="776" max="1024" width="8.88671875" style="176"/>
    <col min="1025" max="1025" width="22.33203125" style="176" customWidth="1"/>
    <col min="1026" max="1031" width="14.33203125" style="176" customWidth="1"/>
    <col min="1032" max="1280" width="8.88671875" style="176"/>
    <col min="1281" max="1281" width="22.33203125" style="176" customWidth="1"/>
    <col min="1282" max="1287" width="14.33203125" style="176" customWidth="1"/>
    <col min="1288" max="1536" width="8.88671875" style="176"/>
    <col min="1537" max="1537" width="22.33203125" style="176" customWidth="1"/>
    <col min="1538" max="1543" width="14.33203125" style="176" customWidth="1"/>
    <col min="1544" max="1792" width="8.88671875" style="176"/>
    <col min="1793" max="1793" width="22.33203125" style="176" customWidth="1"/>
    <col min="1794" max="1799" width="14.33203125" style="176" customWidth="1"/>
    <col min="1800" max="2048" width="8.88671875" style="176"/>
    <col min="2049" max="2049" width="22.33203125" style="176" customWidth="1"/>
    <col min="2050" max="2055" width="14.33203125" style="176" customWidth="1"/>
    <col min="2056" max="2304" width="8.88671875" style="176"/>
    <col min="2305" max="2305" width="22.33203125" style="176" customWidth="1"/>
    <col min="2306" max="2311" width="14.33203125" style="176" customWidth="1"/>
    <col min="2312" max="2560" width="8.88671875" style="176"/>
    <col min="2561" max="2561" width="22.33203125" style="176" customWidth="1"/>
    <col min="2562" max="2567" width="14.33203125" style="176" customWidth="1"/>
    <col min="2568" max="2816" width="8.88671875" style="176"/>
    <col min="2817" max="2817" width="22.33203125" style="176" customWidth="1"/>
    <col min="2818" max="2823" width="14.33203125" style="176" customWidth="1"/>
    <col min="2824" max="3072" width="8.88671875" style="176"/>
    <col min="3073" max="3073" width="22.33203125" style="176" customWidth="1"/>
    <col min="3074" max="3079" width="14.33203125" style="176" customWidth="1"/>
    <col min="3080" max="3328" width="8.88671875" style="176"/>
    <col min="3329" max="3329" width="22.33203125" style="176" customWidth="1"/>
    <col min="3330" max="3335" width="14.33203125" style="176" customWidth="1"/>
    <col min="3336" max="3584" width="8.88671875" style="176"/>
    <col min="3585" max="3585" width="22.33203125" style="176" customWidth="1"/>
    <col min="3586" max="3591" width="14.33203125" style="176" customWidth="1"/>
    <col min="3592" max="3840" width="8.88671875" style="176"/>
    <col min="3841" max="3841" width="22.33203125" style="176" customWidth="1"/>
    <col min="3842" max="3847" width="14.33203125" style="176" customWidth="1"/>
    <col min="3848" max="4096" width="8.88671875" style="176"/>
    <col min="4097" max="4097" width="22.33203125" style="176" customWidth="1"/>
    <col min="4098" max="4103" width="14.33203125" style="176" customWidth="1"/>
    <col min="4104" max="4352" width="8.88671875" style="176"/>
    <col min="4353" max="4353" width="22.33203125" style="176" customWidth="1"/>
    <col min="4354" max="4359" width="14.33203125" style="176" customWidth="1"/>
    <col min="4360" max="4608" width="8.88671875" style="176"/>
    <col min="4609" max="4609" width="22.33203125" style="176" customWidth="1"/>
    <col min="4610" max="4615" width="14.33203125" style="176" customWidth="1"/>
    <col min="4616" max="4864" width="8.88671875" style="176"/>
    <col min="4865" max="4865" width="22.33203125" style="176" customWidth="1"/>
    <col min="4866" max="4871" width="14.33203125" style="176" customWidth="1"/>
    <col min="4872" max="5120" width="8.88671875" style="176"/>
    <col min="5121" max="5121" width="22.33203125" style="176" customWidth="1"/>
    <col min="5122" max="5127" width="14.33203125" style="176" customWidth="1"/>
    <col min="5128" max="5376" width="8.88671875" style="176"/>
    <col min="5377" max="5377" width="22.33203125" style="176" customWidth="1"/>
    <col min="5378" max="5383" width="14.33203125" style="176" customWidth="1"/>
    <col min="5384" max="5632" width="8.88671875" style="176"/>
    <col min="5633" max="5633" width="22.33203125" style="176" customWidth="1"/>
    <col min="5634" max="5639" width="14.33203125" style="176" customWidth="1"/>
    <col min="5640" max="5888" width="8.88671875" style="176"/>
    <col min="5889" max="5889" width="22.33203125" style="176" customWidth="1"/>
    <col min="5890" max="5895" width="14.33203125" style="176" customWidth="1"/>
    <col min="5896" max="6144" width="8.88671875" style="176"/>
    <col min="6145" max="6145" width="22.33203125" style="176" customWidth="1"/>
    <col min="6146" max="6151" width="14.33203125" style="176" customWidth="1"/>
    <col min="6152" max="6400" width="8.88671875" style="176"/>
    <col min="6401" max="6401" width="22.33203125" style="176" customWidth="1"/>
    <col min="6402" max="6407" width="14.33203125" style="176" customWidth="1"/>
    <col min="6408" max="6656" width="8.88671875" style="176"/>
    <col min="6657" max="6657" width="22.33203125" style="176" customWidth="1"/>
    <col min="6658" max="6663" width="14.33203125" style="176" customWidth="1"/>
    <col min="6664" max="6912" width="8.88671875" style="176"/>
    <col min="6913" max="6913" width="22.33203125" style="176" customWidth="1"/>
    <col min="6914" max="6919" width="14.33203125" style="176" customWidth="1"/>
    <col min="6920" max="7168" width="8.88671875" style="176"/>
    <col min="7169" max="7169" width="22.33203125" style="176" customWidth="1"/>
    <col min="7170" max="7175" width="14.33203125" style="176" customWidth="1"/>
    <col min="7176" max="7424" width="8.88671875" style="176"/>
    <col min="7425" max="7425" width="22.33203125" style="176" customWidth="1"/>
    <col min="7426" max="7431" width="14.33203125" style="176" customWidth="1"/>
    <col min="7432" max="7680" width="8.88671875" style="176"/>
    <col min="7681" max="7681" width="22.33203125" style="176" customWidth="1"/>
    <col min="7682" max="7687" width="14.33203125" style="176" customWidth="1"/>
    <col min="7688" max="7936" width="8.88671875" style="176"/>
    <col min="7937" max="7937" width="22.33203125" style="176" customWidth="1"/>
    <col min="7938" max="7943" width="14.33203125" style="176" customWidth="1"/>
    <col min="7944" max="8192" width="8.88671875" style="176"/>
    <col min="8193" max="8193" width="22.33203125" style="176" customWidth="1"/>
    <col min="8194" max="8199" width="14.33203125" style="176" customWidth="1"/>
    <col min="8200" max="8448" width="8.88671875" style="176"/>
    <col min="8449" max="8449" width="22.33203125" style="176" customWidth="1"/>
    <col min="8450" max="8455" width="14.33203125" style="176" customWidth="1"/>
    <col min="8456" max="8704" width="8.88671875" style="176"/>
    <col min="8705" max="8705" width="22.33203125" style="176" customWidth="1"/>
    <col min="8706" max="8711" width="14.33203125" style="176" customWidth="1"/>
    <col min="8712" max="8960" width="8.88671875" style="176"/>
    <col min="8961" max="8961" width="22.33203125" style="176" customWidth="1"/>
    <col min="8962" max="8967" width="14.33203125" style="176" customWidth="1"/>
    <col min="8968" max="9216" width="8.88671875" style="176"/>
    <col min="9217" max="9217" width="22.33203125" style="176" customWidth="1"/>
    <col min="9218" max="9223" width="14.33203125" style="176" customWidth="1"/>
    <col min="9224" max="9472" width="8.88671875" style="176"/>
    <col min="9473" max="9473" width="22.33203125" style="176" customWidth="1"/>
    <col min="9474" max="9479" width="14.33203125" style="176" customWidth="1"/>
    <col min="9480" max="9728" width="8.88671875" style="176"/>
    <col min="9729" max="9729" width="22.33203125" style="176" customWidth="1"/>
    <col min="9730" max="9735" width="14.33203125" style="176" customWidth="1"/>
    <col min="9736" max="9984" width="8.88671875" style="176"/>
    <col min="9985" max="9985" width="22.33203125" style="176" customWidth="1"/>
    <col min="9986" max="9991" width="14.33203125" style="176" customWidth="1"/>
    <col min="9992" max="10240" width="8.88671875" style="176"/>
    <col min="10241" max="10241" width="22.33203125" style="176" customWidth="1"/>
    <col min="10242" max="10247" width="14.33203125" style="176" customWidth="1"/>
    <col min="10248" max="10496" width="8.88671875" style="176"/>
    <col min="10497" max="10497" width="22.33203125" style="176" customWidth="1"/>
    <col min="10498" max="10503" width="14.33203125" style="176" customWidth="1"/>
    <col min="10504" max="10752" width="8.88671875" style="176"/>
    <col min="10753" max="10753" width="22.33203125" style="176" customWidth="1"/>
    <col min="10754" max="10759" width="14.33203125" style="176" customWidth="1"/>
    <col min="10760" max="11008" width="8.88671875" style="176"/>
    <col min="11009" max="11009" width="22.33203125" style="176" customWidth="1"/>
    <col min="11010" max="11015" width="14.33203125" style="176" customWidth="1"/>
    <col min="11016" max="11264" width="8.88671875" style="176"/>
    <col min="11265" max="11265" width="22.33203125" style="176" customWidth="1"/>
    <col min="11266" max="11271" width="14.33203125" style="176" customWidth="1"/>
    <col min="11272" max="11520" width="8.88671875" style="176"/>
    <col min="11521" max="11521" width="22.33203125" style="176" customWidth="1"/>
    <col min="11522" max="11527" width="14.33203125" style="176" customWidth="1"/>
    <col min="11528" max="11776" width="8.88671875" style="176"/>
    <col min="11777" max="11777" width="22.33203125" style="176" customWidth="1"/>
    <col min="11778" max="11783" width="14.33203125" style="176" customWidth="1"/>
    <col min="11784" max="12032" width="8.88671875" style="176"/>
    <col min="12033" max="12033" width="22.33203125" style="176" customWidth="1"/>
    <col min="12034" max="12039" width="14.33203125" style="176" customWidth="1"/>
    <col min="12040" max="12288" width="8.88671875" style="176"/>
    <col min="12289" max="12289" width="22.33203125" style="176" customWidth="1"/>
    <col min="12290" max="12295" width="14.33203125" style="176" customWidth="1"/>
    <col min="12296" max="12544" width="8.88671875" style="176"/>
    <col min="12545" max="12545" width="22.33203125" style="176" customWidth="1"/>
    <col min="12546" max="12551" width="14.33203125" style="176" customWidth="1"/>
    <col min="12552" max="12800" width="8.88671875" style="176"/>
    <col min="12801" max="12801" width="22.33203125" style="176" customWidth="1"/>
    <col min="12802" max="12807" width="14.33203125" style="176" customWidth="1"/>
    <col min="12808" max="13056" width="8.88671875" style="176"/>
    <col min="13057" max="13057" width="22.33203125" style="176" customWidth="1"/>
    <col min="13058" max="13063" width="14.33203125" style="176" customWidth="1"/>
    <col min="13064" max="13312" width="8.88671875" style="176"/>
    <col min="13313" max="13313" width="22.33203125" style="176" customWidth="1"/>
    <col min="13314" max="13319" width="14.33203125" style="176" customWidth="1"/>
    <col min="13320" max="13568" width="8.88671875" style="176"/>
    <col min="13569" max="13569" width="22.33203125" style="176" customWidth="1"/>
    <col min="13570" max="13575" width="14.33203125" style="176" customWidth="1"/>
    <col min="13576" max="13824" width="8.88671875" style="176"/>
    <col min="13825" max="13825" width="22.33203125" style="176" customWidth="1"/>
    <col min="13826" max="13831" width="14.33203125" style="176" customWidth="1"/>
    <col min="13832" max="14080" width="8.88671875" style="176"/>
    <col min="14081" max="14081" width="22.33203125" style="176" customWidth="1"/>
    <col min="14082" max="14087" width="14.33203125" style="176" customWidth="1"/>
    <col min="14088" max="14336" width="8.88671875" style="176"/>
    <col min="14337" max="14337" width="22.33203125" style="176" customWidth="1"/>
    <col min="14338" max="14343" width="14.33203125" style="176" customWidth="1"/>
    <col min="14344" max="14592" width="8.88671875" style="176"/>
    <col min="14593" max="14593" width="22.33203125" style="176" customWidth="1"/>
    <col min="14594" max="14599" width="14.33203125" style="176" customWidth="1"/>
    <col min="14600" max="14848" width="8.88671875" style="176"/>
    <col min="14849" max="14849" width="22.33203125" style="176" customWidth="1"/>
    <col min="14850" max="14855" width="14.33203125" style="176" customWidth="1"/>
    <col min="14856" max="15104" width="8.88671875" style="176"/>
    <col min="15105" max="15105" width="22.33203125" style="176" customWidth="1"/>
    <col min="15106" max="15111" width="14.33203125" style="176" customWidth="1"/>
    <col min="15112" max="15360" width="8.88671875" style="176"/>
    <col min="15361" max="15361" width="22.33203125" style="176" customWidth="1"/>
    <col min="15362" max="15367" width="14.33203125" style="176" customWidth="1"/>
    <col min="15368" max="15616" width="8.88671875" style="176"/>
    <col min="15617" max="15617" width="22.33203125" style="176" customWidth="1"/>
    <col min="15618" max="15623" width="14.33203125" style="176" customWidth="1"/>
    <col min="15624" max="15872" width="8.88671875" style="176"/>
    <col min="15873" max="15873" width="22.33203125" style="176" customWidth="1"/>
    <col min="15874" max="15879" width="14.33203125" style="176" customWidth="1"/>
    <col min="15880" max="16128" width="8.88671875" style="176"/>
    <col min="16129" max="16129" width="22.33203125" style="176" customWidth="1"/>
    <col min="16130" max="16135" width="14.33203125" style="176" customWidth="1"/>
    <col min="16136" max="16384" width="8.88671875" style="176"/>
  </cols>
  <sheetData>
    <row r="1" spans="1:7" s="174" customFormat="1" ht="24.95" customHeight="1">
      <c r="A1" s="312" t="s">
        <v>226</v>
      </c>
      <c r="B1" s="312"/>
      <c r="C1" s="312"/>
      <c r="D1" s="312"/>
      <c r="E1" s="312"/>
      <c r="F1" s="312"/>
      <c r="G1" s="312"/>
    </row>
    <row r="2" spans="1:7" ht="21" thickBot="1">
      <c r="A2" s="175" t="s">
        <v>40</v>
      </c>
    </row>
    <row r="3" spans="1:7" ht="35.1" customHeight="1">
      <c r="A3" s="320" t="s">
        <v>38</v>
      </c>
      <c r="B3" s="322" t="s">
        <v>134</v>
      </c>
      <c r="C3" s="322"/>
      <c r="D3" s="322"/>
      <c r="E3" s="322" t="s">
        <v>5</v>
      </c>
      <c r="F3" s="322"/>
      <c r="G3" s="323"/>
    </row>
    <row r="4" spans="1:7" ht="35.1" customHeight="1">
      <c r="A4" s="321"/>
      <c r="B4" s="177" t="s">
        <v>22</v>
      </c>
      <c r="C4" s="177" t="s">
        <v>23</v>
      </c>
      <c r="D4" s="177" t="s">
        <v>6</v>
      </c>
      <c r="E4" s="177" t="s">
        <v>22</v>
      </c>
      <c r="F4" s="177" t="s">
        <v>23</v>
      </c>
      <c r="G4" s="178" t="s">
        <v>6</v>
      </c>
    </row>
    <row r="5" spans="1:7" ht="45.95" customHeight="1">
      <c r="A5" s="179" t="s">
        <v>82</v>
      </c>
      <c r="B5" s="180">
        <v>2284</v>
      </c>
      <c r="C5" s="180">
        <v>1827</v>
      </c>
      <c r="D5" s="181">
        <f t="shared" ref="D5:D16" si="0">((C5-B5)/B5)</f>
        <v>-0.2000875656742557</v>
      </c>
      <c r="E5" s="180">
        <v>6370</v>
      </c>
      <c r="F5" s="180">
        <v>6106</v>
      </c>
      <c r="G5" s="182">
        <f t="shared" ref="G5:G10" si="1">(F5-E5)/E5/100</f>
        <v>-4.1444270015698588E-4</v>
      </c>
    </row>
    <row r="6" spans="1:7" ht="45.95" customHeight="1">
      <c r="A6" s="179" t="s">
        <v>41</v>
      </c>
      <c r="B6" s="183">
        <v>149</v>
      </c>
      <c r="C6" s="183">
        <v>248</v>
      </c>
      <c r="D6" s="181">
        <f t="shared" si="0"/>
        <v>0.66442953020134232</v>
      </c>
      <c r="E6" s="183">
        <v>516</v>
      </c>
      <c r="F6" s="183">
        <v>655</v>
      </c>
      <c r="G6" s="182">
        <f t="shared" si="1"/>
        <v>2.6937984496124027E-3</v>
      </c>
    </row>
    <row r="7" spans="1:7" ht="45.95" customHeight="1">
      <c r="A7" s="179" t="s">
        <v>111</v>
      </c>
      <c r="B7" s="183">
        <v>525</v>
      </c>
      <c r="C7" s="183">
        <v>374</v>
      </c>
      <c r="D7" s="181">
        <f t="shared" si="0"/>
        <v>-0.28761904761904761</v>
      </c>
      <c r="E7" s="183">
        <v>1312</v>
      </c>
      <c r="F7" s="183">
        <v>1059</v>
      </c>
      <c r="G7" s="182">
        <f t="shared" si="1"/>
        <v>-1.9283536585365853E-3</v>
      </c>
    </row>
    <row r="8" spans="1:7" ht="45.95" customHeight="1">
      <c r="A8" s="184" t="s">
        <v>42</v>
      </c>
      <c r="B8" s="183">
        <v>11826</v>
      </c>
      <c r="C8" s="183">
        <v>11156</v>
      </c>
      <c r="D8" s="181">
        <f t="shared" si="0"/>
        <v>-5.6654828344326058E-2</v>
      </c>
      <c r="E8" s="183">
        <v>33808</v>
      </c>
      <c r="F8" s="183">
        <v>34719</v>
      </c>
      <c r="G8" s="182">
        <f t="shared" si="1"/>
        <v>2.6946284902981541E-4</v>
      </c>
    </row>
    <row r="9" spans="1:7" ht="45.95" customHeight="1">
      <c r="A9" s="184" t="s">
        <v>81</v>
      </c>
      <c r="B9" s="183">
        <v>5508</v>
      </c>
      <c r="C9" s="183">
        <v>4471</v>
      </c>
      <c r="D9" s="181">
        <f t="shared" si="0"/>
        <v>-0.18827160493827161</v>
      </c>
      <c r="E9" s="183">
        <v>14462</v>
      </c>
      <c r="F9" s="183">
        <v>13455</v>
      </c>
      <c r="G9" s="182">
        <f t="shared" si="1"/>
        <v>-6.9630756465219193E-4</v>
      </c>
    </row>
    <row r="10" spans="1:7" ht="45.95" customHeight="1">
      <c r="A10" s="184" t="s">
        <v>227</v>
      </c>
      <c r="B10" s="183">
        <v>18116</v>
      </c>
      <c r="C10" s="183">
        <v>18868</v>
      </c>
      <c r="D10" s="181">
        <f t="shared" si="0"/>
        <v>4.1510267167145065E-2</v>
      </c>
      <c r="E10" s="183">
        <v>51707</v>
      </c>
      <c r="F10" s="183">
        <v>55931</v>
      </c>
      <c r="G10" s="182">
        <f t="shared" si="1"/>
        <v>8.1691066973523896E-4</v>
      </c>
    </row>
    <row r="11" spans="1:7" ht="45.95" customHeight="1">
      <c r="A11" s="179" t="s">
        <v>113</v>
      </c>
      <c r="B11" s="180">
        <v>2655</v>
      </c>
      <c r="C11" s="180">
        <v>2870</v>
      </c>
      <c r="D11" s="181">
        <f t="shared" si="0"/>
        <v>8.0979284369114876E-2</v>
      </c>
      <c r="E11" s="180">
        <v>7877</v>
      </c>
      <c r="F11" s="180">
        <v>8795</v>
      </c>
      <c r="G11" s="182">
        <f>((F11-E11)/E11)</f>
        <v>0.11654183064618509</v>
      </c>
    </row>
    <row r="12" spans="1:7" ht="45.95" customHeight="1">
      <c r="A12" s="184" t="s">
        <v>43</v>
      </c>
      <c r="B12" s="183">
        <v>17657</v>
      </c>
      <c r="C12" s="183">
        <v>17728</v>
      </c>
      <c r="D12" s="181">
        <f t="shared" si="0"/>
        <v>4.0210681316191878E-3</v>
      </c>
      <c r="E12" s="183">
        <v>51504</v>
      </c>
      <c r="F12" s="183">
        <v>52340</v>
      </c>
      <c r="G12" s="182">
        <f>(F12-E12)/E12/100</f>
        <v>1.623174899036968E-4</v>
      </c>
    </row>
    <row r="13" spans="1:7" ht="45.95" customHeight="1">
      <c r="A13" s="184" t="s">
        <v>44</v>
      </c>
      <c r="B13" s="183">
        <v>11552</v>
      </c>
      <c r="C13" s="183">
        <v>11717</v>
      </c>
      <c r="D13" s="181">
        <f t="shared" si="0"/>
        <v>1.4283240997229918E-2</v>
      </c>
      <c r="E13" s="183">
        <v>36916</v>
      </c>
      <c r="F13" s="183">
        <v>34479</v>
      </c>
      <c r="G13" s="182">
        <f>(F13-E13)/E13/100</f>
        <v>-6.6014736157763571E-4</v>
      </c>
    </row>
    <row r="14" spans="1:7" ht="45.95" customHeight="1">
      <c r="A14" s="184" t="s">
        <v>45</v>
      </c>
      <c r="B14" s="183">
        <v>2479</v>
      </c>
      <c r="C14" s="183">
        <v>2569</v>
      </c>
      <c r="D14" s="181">
        <f t="shared" si="0"/>
        <v>3.6304961678096007E-2</v>
      </c>
      <c r="E14" s="183">
        <v>4325</v>
      </c>
      <c r="F14" s="183">
        <v>7620</v>
      </c>
      <c r="G14" s="182">
        <f>(F14-E14)/E14/100</f>
        <v>7.6184971098265898E-3</v>
      </c>
    </row>
    <row r="15" spans="1:7" ht="45.95" customHeight="1" thickBot="1">
      <c r="A15" s="185" t="s">
        <v>37</v>
      </c>
      <c r="B15" s="186"/>
      <c r="C15" s="186"/>
      <c r="D15" s="187" t="e">
        <f t="shared" si="0"/>
        <v>#DIV/0!</v>
      </c>
      <c r="E15" s="186">
        <v>2</v>
      </c>
      <c r="F15" s="186"/>
      <c r="G15" s="188">
        <f>(F15-E15)/E15/100</f>
        <v>-0.01</v>
      </c>
    </row>
    <row r="16" spans="1:7" ht="45.95" customHeight="1" thickTop="1" thickBot="1">
      <c r="A16" s="189"/>
      <c r="B16" s="190">
        <f>SUM(B5:B15)</f>
        <v>72751</v>
      </c>
      <c r="C16" s="190">
        <f>SUM(C5:C15)</f>
        <v>71828</v>
      </c>
      <c r="D16" s="191">
        <f t="shared" si="0"/>
        <v>-1.2687110830091683E-2</v>
      </c>
      <c r="E16" s="190">
        <f>SUM(E5:E15)</f>
        <v>208799</v>
      </c>
      <c r="F16" s="190">
        <f>SUM(F5:F15)</f>
        <v>215159</v>
      </c>
      <c r="G16" s="192">
        <f>(F16-E16)/E16/100</f>
        <v>3.0459915995766264E-4</v>
      </c>
    </row>
    <row r="17" spans="1:13">
      <c r="A17" s="48" t="s">
        <v>228</v>
      </c>
    </row>
    <row r="18" spans="1:13">
      <c r="A18" s="48" t="s">
        <v>116</v>
      </c>
    </row>
    <row r="19" spans="1:13">
      <c r="A19" s="48" t="s">
        <v>117</v>
      </c>
    </row>
    <row r="20" spans="1:13">
      <c r="A20" s="48" t="s">
        <v>118</v>
      </c>
    </row>
    <row r="22" spans="1:13" s="15" customFormat="1" ht="20.25">
      <c r="A22" s="324" t="s">
        <v>229</v>
      </c>
      <c r="B22" s="324"/>
      <c r="C22" s="324"/>
      <c r="D22" s="324"/>
      <c r="E22" s="324"/>
      <c r="F22" s="324"/>
      <c r="G22" s="324"/>
      <c r="I22" s="17"/>
      <c r="J22" s="17"/>
      <c r="K22" s="17"/>
      <c r="L22" s="17"/>
      <c r="M22" s="17"/>
    </row>
    <row r="23" spans="1:13" s="17" customFormat="1" ht="27.75" customHeight="1">
      <c r="A23" s="317" t="s">
        <v>38</v>
      </c>
      <c r="B23" s="235" t="s">
        <v>134</v>
      </c>
      <c r="C23" s="235"/>
      <c r="D23" s="235"/>
      <c r="E23" s="235"/>
      <c r="F23" s="235"/>
      <c r="G23" s="235"/>
    </row>
    <row r="24" spans="1:13" s="17" customFormat="1" ht="27.75" customHeight="1">
      <c r="A24" s="318"/>
      <c r="B24" s="235" t="s">
        <v>22</v>
      </c>
      <c r="C24" s="235"/>
      <c r="D24" s="235" t="s">
        <v>23</v>
      </c>
      <c r="E24" s="235"/>
      <c r="F24" s="235"/>
      <c r="G24" s="235"/>
    </row>
    <row r="25" spans="1:13" s="17" customFormat="1" ht="27.75" customHeight="1">
      <c r="A25" s="319"/>
      <c r="B25" s="90" t="s">
        <v>47</v>
      </c>
      <c r="C25" s="90" t="s">
        <v>48</v>
      </c>
      <c r="D25" s="90" t="s">
        <v>47</v>
      </c>
      <c r="E25" s="90" t="s">
        <v>6</v>
      </c>
      <c r="F25" s="90" t="s">
        <v>48</v>
      </c>
      <c r="G25" s="90" t="s">
        <v>6</v>
      </c>
    </row>
    <row r="26" spans="1:13" s="17" customFormat="1" ht="27.75" customHeight="1">
      <c r="A26" s="179" t="s">
        <v>82</v>
      </c>
      <c r="B26" s="30">
        <v>2132</v>
      </c>
      <c r="C26" s="30">
        <v>152</v>
      </c>
      <c r="D26" s="30">
        <v>1666</v>
      </c>
      <c r="E26" s="18">
        <f t="shared" ref="E26:E36" si="2">(D26-B26)/B26</f>
        <v>-0.21857410881801126</v>
      </c>
      <c r="F26" s="30">
        <v>161</v>
      </c>
      <c r="G26" s="18">
        <f t="shared" ref="G26:G36" si="3">(F26-C26)/C26</f>
        <v>5.921052631578947E-2</v>
      </c>
    </row>
    <row r="27" spans="1:13" s="17" customFormat="1" ht="27.75" customHeight="1">
      <c r="A27" s="184" t="s">
        <v>230</v>
      </c>
      <c r="B27" s="30">
        <v>124</v>
      </c>
      <c r="C27" s="30">
        <v>25</v>
      </c>
      <c r="D27" s="30">
        <v>201</v>
      </c>
      <c r="E27" s="18">
        <f>(D27-B27)/B27</f>
        <v>0.62096774193548387</v>
      </c>
      <c r="F27" s="30">
        <v>47</v>
      </c>
      <c r="G27" s="18">
        <f>(F27-C27)/C27</f>
        <v>0.88</v>
      </c>
      <c r="I27" s="1"/>
      <c r="J27" s="1"/>
      <c r="K27" s="1"/>
      <c r="L27" s="1"/>
      <c r="M27" s="1"/>
    </row>
    <row r="28" spans="1:13" s="17" customFormat="1" ht="27.75" customHeight="1">
      <c r="A28" s="184" t="s">
        <v>231</v>
      </c>
      <c r="B28" s="30">
        <v>64</v>
      </c>
      <c r="C28" s="30">
        <v>461</v>
      </c>
      <c r="D28" s="30">
        <v>69</v>
      </c>
      <c r="E28" s="18">
        <f>(D28-B28)/B28</f>
        <v>7.8125E-2</v>
      </c>
      <c r="F28" s="30">
        <v>305</v>
      </c>
      <c r="G28" s="18">
        <f>(F28-C28)/C28</f>
        <v>-0.33839479392624727</v>
      </c>
      <c r="I28" s="1"/>
      <c r="J28" s="1"/>
      <c r="K28" s="1"/>
      <c r="L28" s="1"/>
      <c r="M28" s="1"/>
    </row>
    <row r="29" spans="1:13" s="17" customFormat="1" ht="27.75" customHeight="1">
      <c r="A29" s="184" t="s">
        <v>42</v>
      </c>
      <c r="B29" s="30">
        <v>7135</v>
      </c>
      <c r="C29" s="30">
        <v>4691</v>
      </c>
      <c r="D29" s="30">
        <v>6953</v>
      </c>
      <c r="E29" s="18">
        <f t="shared" si="2"/>
        <v>-2.5508058864751226E-2</v>
      </c>
      <c r="F29" s="30">
        <v>4203</v>
      </c>
      <c r="G29" s="18">
        <f t="shared" si="3"/>
        <v>-0.10402899168620763</v>
      </c>
      <c r="I29" s="176"/>
      <c r="J29" s="176"/>
      <c r="K29" s="176"/>
      <c r="L29" s="176"/>
      <c r="M29" s="176"/>
    </row>
    <row r="30" spans="1:13" s="17" customFormat="1" ht="27.75" customHeight="1">
      <c r="A30" s="184" t="s">
        <v>81</v>
      </c>
      <c r="B30" s="30">
        <v>1926</v>
      </c>
      <c r="C30" s="30">
        <v>3582</v>
      </c>
      <c r="D30" s="30">
        <v>1719</v>
      </c>
      <c r="E30" s="18">
        <f t="shared" si="2"/>
        <v>-0.10747663551401869</v>
      </c>
      <c r="F30" s="30">
        <v>2752</v>
      </c>
      <c r="G30" s="18">
        <f t="shared" si="3"/>
        <v>-0.23171412618648798</v>
      </c>
      <c r="I30" s="176"/>
      <c r="J30" s="176"/>
      <c r="K30" s="176"/>
      <c r="L30" s="176"/>
      <c r="M30" s="176"/>
    </row>
    <row r="31" spans="1:13" s="17" customFormat="1" ht="27.75" customHeight="1">
      <c r="A31" s="184" t="s">
        <v>227</v>
      </c>
      <c r="B31" s="30">
        <v>6941</v>
      </c>
      <c r="C31" s="30">
        <v>11175</v>
      </c>
      <c r="D31" s="30">
        <v>6786</v>
      </c>
      <c r="E31" s="18">
        <v>5.6964923527795586E-2</v>
      </c>
      <c r="F31" s="30">
        <v>12082</v>
      </c>
      <c r="G31" s="18">
        <v>2.660571085962677E-2</v>
      </c>
      <c r="I31" s="176"/>
      <c r="J31" s="176"/>
      <c r="K31" s="176"/>
      <c r="L31" s="176"/>
      <c r="M31" s="176"/>
    </row>
    <row r="32" spans="1:13" s="17" customFormat="1" ht="27.75" customHeight="1">
      <c r="A32" s="179" t="s">
        <v>113</v>
      </c>
      <c r="B32" s="30">
        <v>2462</v>
      </c>
      <c r="C32" s="30">
        <v>193</v>
      </c>
      <c r="D32" s="30">
        <v>2673</v>
      </c>
      <c r="E32" s="18">
        <f>(D32-B32)/B32</f>
        <v>8.5702680747359872E-2</v>
      </c>
      <c r="F32" s="30">
        <v>197</v>
      </c>
      <c r="G32" s="18">
        <f>(F32-C32)/C32</f>
        <v>2.072538860103627E-2</v>
      </c>
      <c r="I32" s="176"/>
      <c r="J32" s="176"/>
      <c r="K32" s="176"/>
      <c r="L32" s="176"/>
      <c r="M32" s="176"/>
    </row>
    <row r="33" spans="1:13" s="17" customFormat="1" ht="27.75" customHeight="1">
      <c r="A33" s="184" t="s">
        <v>43</v>
      </c>
      <c r="B33" s="30">
        <v>5325</v>
      </c>
      <c r="C33" s="30">
        <v>12332</v>
      </c>
      <c r="D33" s="30">
        <v>4685</v>
      </c>
      <c r="E33" s="18">
        <f t="shared" si="2"/>
        <v>-0.12018779342723004</v>
      </c>
      <c r="F33" s="30">
        <v>13043</v>
      </c>
      <c r="G33" s="18">
        <f t="shared" si="3"/>
        <v>5.7654881608822574E-2</v>
      </c>
      <c r="I33" s="176"/>
      <c r="J33" s="176"/>
      <c r="K33" s="176"/>
      <c r="L33" s="176"/>
      <c r="M33" s="176"/>
    </row>
    <row r="34" spans="1:13" s="17" customFormat="1" ht="27.75" customHeight="1">
      <c r="A34" s="184" t="s">
        <v>44</v>
      </c>
      <c r="B34" s="30">
        <v>7885</v>
      </c>
      <c r="C34" s="30">
        <v>3667</v>
      </c>
      <c r="D34" s="30">
        <v>8086</v>
      </c>
      <c r="E34" s="18">
        <f t="shared" si="2"/>
        <v>2.5491439441978441E-2</v>
      </c>
      <c r="F34" s="30">
        <v>3631</v>
      </c>
      <c r="G34" s="18">
        <f t="shared" si="3"/>
        <v>-9.8172893373329705E-3</v>
      </c>
      <c r="I34" s="176"/>
      <c r="J34" s="176"/>
      <c r="K34" s="176"/>
      <c r="L34" s="176"/>
      <c r="M34" s="176"/>
    </row>
    <row r="35" spans="1:13" s="17" customFormat="1" ht="27.75" customHeight="1">
      <c r="A35" s="184" t="s">
        <v>45</v>
      </c>
      <c r="B35" s="30">
        <v>169</v>
      </c>
      <c r="C35" s="30">
        <v>2310</v>
      </c>
      <c r="D35" s="30">
        <v>119</v>
      </c>
      <c r="E35" s="18">
        <f t="shared" si="2"/>
        <v>-0.29585798816568049</v>
      </c>
      <c r="F35" s="30">
        <v>2450</v>
      </c>
      <c r="G35" s="18">
        <f t="shared" si="3"/>
        <v>6.0606060606060608E-2</v>
      </c>
      <c r="I35" s="176"/>
      <c r="J35" s="176"/>
      <c r="K35" s="176"/>
      <c r="L35" s="176"/>
      <c r="M35" s="176"/>
    </row>
    <row r="36" spans="1:13" s="17" customFormat="1" ht="27.75" customHeight="1" thickBot="1">
      <c r="A36" s="193" t="s">
        <v>37</v>
      </c>
      <c r="B36" s="194">
        <v>0</v>
      </c>
      <c r="C36" s="194">
        <v>0</v>
      </c>
      <c r="D36" s="194"/>
      <c r="E36" s="195" t="e">
        <f t="shared" si="2"/>
        <v>#DIV/0!</v>
      </c>
      <c r="F36" s="194"/>
      <c r="G36" s="195" t="e">
        <f t="shared" si="3"/>
        <v>#DIV/0!</v>
      </c>
      <c r="I36" s="176"/>
      <c r="J36" s="176"/>
      <c r="K36" s="176"/>
      <c r="L36" s="176"/>
      <c r="M36" s="176"/>
    </row>
    <row r="37" spans="1:13" s="17" customFormat="1" ht="27.75" customHeight="1" thickTop="1">
      <c r="A37" s="89"/>
      <c r="B37" s="196">
        <f>SUM(B26:B36)</f>
        <v>34163</v>
      </c>
      <c r="C37" s="196">
        <f>SUM(C26:C36)</f>
        <v>38588</v>
      </c>
      <c r="D37" s="196">
        <f>SUM(D26:D36)</f>
        <v>32957</v>
      </c>
      <c r="E37" s="197">
        <f>(D37-B37)/B37</f>
        <v>-3.5301349413107745E-2</v>
      </c>
      <c r="F37" s="196">
        <f>SUM(F26:F36)</f>
        <v>38871</v>
      </c>
      <c r="G37" s="197">
        <f>(F37-C37)/C37</f>
        <v>7.3338861822328186E-3</v>
      </c>
      <c r="I37" s="176"/>
      <c r="J37" s="176"/>
      <c r="K37" s="176"/>
      <c r="L37" s="176"/>
      <c r="M37" s="176"/>
    </row>
    <row r="38" spans="1:13" s="17" customFormat="1">
      <c r="A38" s="48" t="s">
        <v>228</v>
      </c>
      <c r="B38" s="198"/>
      <c r="C38" s="199"/>
      <c r="D38" s="199"/>
      <c r="E38" s="199"/>
      <c r="F38" s="200"/>
      <c r="G38" s="201"/>
      <c r="I38" s="176"/>
      <c r="J38" s="176"/>
      <c r="K38" s="176"/>
      <c r="L38" s="176"/>
      <c r="M38" s="176"/>
    </row>
    <row r="39" spans="1:13" s="17" customFormat="1">
      <c r="A39" s="48" t="s">
        <v>116</v>
      </c>
      <c r="B39" s="198"/>
      <c r="C39" s="199"/>
      <c r="D39" s="199"/>
      <c r="E39" s="199"/>
      <c r="F39" s="200"/>
      <c r="G39" s="201"/>
      <c r="I39" s="176"/>
      <c r="J39" s="176"/>
      <c r="K39" s="176"/>
      <c r="L39" s="176"/>
      <c r="M39" s="176"/>
    </row>
    <row r="40" spans="1:13" s="1" customFormat="1">
      <c r="A40" s="48" t="s">
        <v>117</v>
      </c>
      <c r="B40" s="198"/>
      <c r="C40" s="202"/>
      <c r="D40" s="202"/>
      <c r="E40" s="200"/>
      <c r="F40" s="202"/>
      <c r="G40" s="202"/>
      <c r="I40" s="176"/>
      <c r="J40" s="176"/>
      <c r="K40" s="176"/>
      <c r="L40" s="176"/>
      <c r="M40" s="176"/>
    </row>
    <row r="41" spans="1:13" s="1" customFormat="1">
      <c r="A41" s="48" t="s">
        <v>118</v>
      </c>
      <c r="B41" s="176"/>
      <c r="C41" s="176"/>
      <c r="D41" s="176"/>
      <c r="E41" s="176"/>
      <c r="F41" s="176"/>
      <c r="G41" s="176"/>
      <c r="I41" s="176"/>
      <c r="J41" s="176"/>
      <c r="K41" s="176"/>
      <c r="L41" s="176"/>
      <c r="M41" s="176"/>
    </row>
  </sheetData>
  <mergeCells count="9">
    <mergeCell ref="A23:A25"/>
    <mergeCell ref="B23:G23"/>
    <mergeCell ref="B24:C24"/>
    <mergeCell ref="D24:G24"/>
    <mergeCell ref="A1:G1"/>
    <mergeCell ref="A3:A4"/>
    <mergeCell ref="B3:D3"/>
    <mergeCell ref="E3:G3"/>
    <mergeCell ref="A22:G22"/>
  </mergeCells>
  <phoneticPr fontId="2" type="noConversion"/>
  <printOptions horizontalCentered="1"/>
  <pageMargins left="0.70866141732283472" right="0.70866141732283472" top="1.1811023622047245" bottom="1.1811023622047245" header="0" footer="0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12</vt:i4>
      </vt:variant>
      <vt:variant>
        <vt:lpstr>이름이 지정된 범위</vt:lpstr>
      </vt:variant>
      <vt:variant>
        <vt:i4>3</vt:i4>
      </vt:variant>
    </vt:vector>
  </HeadingPairs>
  <TitlesOfParts>
    <vt:vector size="15" baseType="lpstr">
      <vt:lpstr>출원-총괄</vt:lpstr>
      <vt:lpstr>출원-시도별</vt:lpstr>
      <vt:lpstr>출원-연구주체별</vt:lpstr>
      <vt:lpstr>출원-내국출원인</vt:lpstr>
      <vt:lpstr>출원-국외출원인</vt:lpstr>
      <vt:lpstr>심사</vt:lpstr>
      <vt:lpstr>등록-총괄</vt:lpstr>
      <vt:lpstr>등록-시.도별</vt:lpstr>
      <vt:lpstr>등록-연구주체별</vt:lpstr>
      <vt:lpstr>등록-내국권리자</vt:lpstr>
      <vt:lpstr>등록-국외권리자</vt:lpstr>
      <vt:lpstr>심판</vt:lpstr>
      <vt:lpstr>'등록-연구주체별'!Print_Area</vt:lpstr>
      <vt:lpstr>심사!Print_Area</vt:lpstr>
      <vt:lpstr>'출원-시도별'!Print_Area</vt:lpstr>
    </vt:vector>
  </TitlesOfParts>
  <Company>DATA-WORLD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leejinouk</dc:creator>
  <cp:lastModifiedBy>Registered User</cp:lastModifiedBy>
  <cp:lastPrinted>2014-10-17T04:56:20Z</cp:lastPrinted>
  <dcterms:created xsi:type="dcterms:W3CDTF">2008-10-07T12:06:13Z</dcterms:created>
  <dcterms:modified xsi:type="dcterms:W3CDTF">2014-10-17T05:04:15Z</dcterms:modified>
</cp:coreProperties>
</file>